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0" windowWidth="25600" windowHeight="12300" activeTab="0"/>
  </bookViews>
  <sheets>
    <sheet name="Summary Report" sheetId="1" r:id="rId1"/>
    <sheet name="Budget Line 1.1" sheetId="2" r:id="rId2"/>
    <sheet name="Budget Line 1.2" sheetId="3" r:id="rId3"/>
    <sheet name="Budget Line 1.3" sheetId="4" r:id="rId4"/>
    <sheet name="Budget Line 1.4" sheetId="5" r:id="rId5"/>
    <sheet name="Budget Line 1.5" sheetId="6" r:id="rId6"/>
    <sheet name="Budget Line 1.6" sheetId="7" r:id="rId7"/>
    <sheet name="Budget Line 1.7" sheetId="8" r:id="rId8"/>
    <sheet name="Budget Line 1.8" sheetId="9" r:id="rId9"/>
    <sheet name="Budget Line 2.1" sheetId="10" r:id="rId10"/>
    <sheet name="Budget Line 3.1" sheetId="11" r:id="rId11"/>
    <sheet name="Budget Line 3.2" sheetId="12" r:id="rId12"/>
  </sheets>
  <definedNames>
    <definedName name="_xlnm.Print_Area" localSheetId="1">'Budget Line 1.1'!$A$1:$H$7</definedName>
    <definedName name="_xlnm.Print_Area" localSheetId="2">'Budget Line 1.2'!$A$1:$H$28</definedName>
    <definedName name="_xlnm.Print_Area" localSheetId="3">'Budget Line 1.3'!$A$1:$F$28</definedName>
    <definedName name="_xlnm.Print_Area" localSheetId="4">'Budget Line 1.4'!$A$1:$G$7</definedName>
    <definedName name="_xlnm.Print_Area" localSheetId="5">'Budget Line 1.5'!$A$1:$H$7</definedName>
    <definedName name="_xlnm.Print_Area" localSheetId="6">'Budget Line 1.6'!$A$1:$H$7</definedName>
    <definedName name="_xlnm.Print_Area" localSheetId="7">'Budget Line 1.7'!$A$1:$H$7</definedName>
    <definedName name="_xlnm.Print_Area" localSheetId="8">'Budget Line 1.8'!$A$1:$H$7</definedName>
    <definedName name="_xlnm.Print_Area" localSheetId="9">'Budget Line 2.1'!$A$1:$H$7</definedName>
    <definedName name="_xlnm.Print_Area" localSheetId="10">'Budget Line 3.1'!$A$1:$H$6</definedName>
    <definedName name="_xlnm.Print_Area" localSheetId="11">'Budget Line 3.2'!$A$1:$H$7</definedName>
    <definedName name="_xlnm.Print_Area" localSheetId="0">'Summary Report'!$A$1:$E$85</definedName>
  </definedNames>
  <calcPr fullCalcOnLoad="1"/>
</workbook>
</file>

<file path=xl/sharedStrings.xml><?xml version="1.0" encoding="utf-8"?>
<sst xmlns="http://schemas.openxmlformats.org/spreadsheetml/2006/main" count="319" uniqueCount="100">
  <si>
    <t>Date</t>
  </si>
  <si>
    <t>Actual</t>
  </si>
  <si>
    <t xml:space="preserve">NOTES: </t>
  </si>
  <si>
    <t>1. We have retained the categories of expenditure from the original project budget</t>
  </si>
  <si>
    <t>ANOTHER ROADMAP AFRICA CLUSTER 2016 - 2018</t>
  </si>
  <si>
    <t>Invited Expert</t>
  </si>
  <si>
    <t>Johannesburg Working Group</t>
  </si>
  <si>
    <t>Administration/Co-Ordination of the AR Africa Cluster</t>
  </si>
  <si>
    <t>Lubumbashi Working Group</t>
  </si>
  <si>
    <t>Maseru Working Group</t>
  </si>
  <si>
    <t>Translation of Reports</t>
  </si>
  <si>
    <t>Preparation &amp; Hosting of Colloquia</t>
  </si>
  <si>
    <t>Swiss Francs</t>
  </si>
  <si>
    <t>South African Rand</t>
  </si>
  <si>
    <t>Budget Line 1.1</t>
  </si>
  <si>
    <t>INVITED EXPERT</t>
  </si>
  <si>
    <t>Budget Line 1.2</t>
  </si>
  <si>
    <t>JOHANNESBURG WORKING GROUP</t>
  </si>
  <si>
    <t>Budget Line 1.3</t>
  </si>
  <si>
    <t>LUBUMBASHI WORKING GROUP</t>
  </si>
  <si>
    <t>MASERU WORKING GROUP</t>
  </si>
  <si>
    <t>Budget Line 1.4</t>
  </si>
  <si>
    <t>Budget Line 1.5</t>
  </si>
  <si>
    <t>ADMINISTRATION/CO-ORDINATION OF AFRICA CLUSTER</t>
  </si>
  <si>
    <t>TRANSLATION OF REPORTS</t>
  </si>
  <si>
    <t>Budget Line 1.6</t>
  </si>
  <si>
    <t>PREPARATION &amp; HOSTING OF COLLOQUIA</t>
  </si>
  <si>
    <t>Sub-Total</t>
  </si>
  <si>
    <t>2. Exchange rate as at 4 January 2017 (using https://www.oanda.com/currency/converter)</t>
  </si>
  <si>
    <t xml:space="preserve">CHF1.00 = ZAR 13.4017 </t>
  </si>
  <si>
    <t>ZAR 1.00 = CHF0.07442</t>
  </si>
  <si>
    <t>Exchange Rate:</t>
  </si>
  <si>
    <t>(As at 4 January 2017)</t>
  </si>
  <si>
    <t>Description</t>
  </si>
  <si>
    <t>Funded by Pro Helvetia Johannesburg</t>
  </si>
  <si>
    <t>Project Budget as at 16 January 2017</t>
  </si>
  <si>
    <t>Notes</t>
  </si>
  <si>
    <r>
      <t xml:space="preserve">Colloquium </t>
    </r>
    <r>
      <rPr>
        <sz val="12"/>
        <color indexed="8"/>
        <rFont val="Calibri"/>
        <family val="2"/>
      </rPr>
      <t>2 (Johannesburg): Honorarium</t>
    </r>
  </si>
  <si>
    <t>We shall be working with a Johannesburg-based interlocutor</t>
  </si>
  <si>
    <r>
      <t xml:space="preserve">Colloquium </t>
    </r>
    <r>
      <rPr>
        <sz val="12"/>
        <color indexed="8"/>
        <rFont val="Calibri"/>
        <family val="2"/>
      </rPr>
      <t>3 (Maseru): Travel &amp; Accommodation</t>
    </r>
  </si>
  <si>
    <t>2 delegates</t>
  </si>
  <si>
    <t>Costs Associated with Colloquium 2 (Johannesburg) and Colloquium 3 (Maseru)</t>
  </si>
  <si>
    <r>
      <t xml:space="preserve">Colloquium </t>
    </r>
    <r>
      <rPr>
        <sz val="12"/>
        <color indexed="8"/>
        <rFont val="Calibri"/>
        <family val="2"/>
      </rPr>
      <t>2 (Johannesburg)</t>
    </r>
  </si>
  <si>
    <t>Feb -May 2017</t>
  </si>
  <si>
    <t>Oct 2017 - Jan 2018</t>
  </si>
  <si>
    <t>PROJECTED EXPENDITURE</t>
  </si>
  <si>
    <t>Johannesburg Working Group are hosting Colloquium 2</t>
  </si>
  <si>
    <r>
      <t xml:space="preserve">Colloquium </t>
    </r>
    <r>
      <rPr>
        <sz val="12"/>
        <color indexed="8"/>
        <rFont val="Calibri"/>
        <family val="2"/>
      </rPr>
      <t>3 (Maseru)</t>
    </r>
  </si>
  <si>
    <t>Maseru Working Group are hosting Colloquium 3</t>
  </si>
  <si>
    <r>
      <t xml:space="preserve">Colloquium </t>
    </r>
    <r>
      <rPr>
        <sz val="12"/>
        <color indexed="8"/>
        <rFont val="Calibri"/>
        <family val="2"/>
      </rPr>
      <t>3 (Maseru</t>
    </r>
  </si>
  <si>
    <r>
      <rPr>
        <sz val="12"/>
        <color indexed="8"/>
        <rFont val="Calibri"/>
        <family val="2"/>
      </rPr>
      <t>Harare</t>
    </r>
    <r>
      <rPr>
        <sz val="12"/>
        <color indexed="8"/>
        <rFont val="Calibri"/>
        <family val="2"/>
      </rPr>
      <t xml:space="preserve"> Working Group</t>
    </r>
    <r>
      <rPr>
        <sz val="12"/>
        <color indexed="8"/>
        <rFont val="Calibri"/>
        <family val="2"/>
      </rPr>
      <t xml:space="preserve"> (NEW)</t>
    </r>
  </si>
  <si>
    <t>2 observers (1 travelling from Harare, 1 travelling from the UK)</t>
  </si>
  <si>
    <r>
      <t xml:space="preserve">Colloquium </t>
    </r>
    <r>
      <rPr>
        <sz val="12"/>
        <color indexed="8"/>
        <rFont val="Calibri"/>
        <family val="2"/>
      </rPr>
      <t>3 (Maseru</t>
    </r>
    <r>
      <rPr>
        <sz val="12"/>
        <color indexed="8"/>
        <rFont val="Calibri"/>
        <family val="2"/>
      </rPr>
      <t>)</t>
    </r>
  </si>
  <si>
    <t>The Harare Working Group will raise funds to support their continued attendance</t>
  </si>
  <si>
    <r>
      <t>Kinshasa</t>
    </r>
    <r>
      <rPr>
        <sz val="12"/>
        <color indexed="8"/>
        <rFont val="Calibri"/>
        <family val="2"/>
      </rPr>
      <t xml:space="preserve"> Working Group</t>
    </r>
    <r>
      <rPr>
        <sz val="12"/>
        <color indexed="8"/>
        <rFont val="Calibri"/>
        <family val="2"/>
      </rPr>
      <t xml:space="preserve"> (NEW)</t>
    </r>
  </si>
  <si>
    <t>Budget Line 1.7</t>
  </si>
  <si>
    <t>1 observer</t>
  </si>
  <si>
    <t>The Kinshasa Working Group will raise funds to support their continued attendance</t>
  </si>
  <si>
    <t>1 delegate (pursuing a fellowship in the US until July 2017)</t>
  </si>
  <si>
    <r>
      <t>Colloquium 2 (Johannesburg)</t>
    </r>
    <r>
      <rPr>
        <sz val="12"/>
        <color indexed="8"/>
        <rFont val="Calibri"/>
        <family val="2"/>
      </rPr>
      <t>: Running Costs</t>
    </r>
  </si>
  <si>
    <t>Colloquium 2 (Johannesburg): Contingency</t>
  </si>
  <si>
    <r>
      <t>Colloquium 3 (Maseru)</t>
    </r>
    <r>
      <rPr>
        <sz val="12"/>
        <color indexed="8"/>
        <rFont val="Calibri"/>
        <family val="2"/>
      </rPr>
      <t>: Running Costs</t>
    </r>
  </si>
  <si>
    <t>Colloquium 3 (Maseru): Contingency</t>
  </si>
  <si>
    <t>(In case flights have to be rebooked, etc.)</t>
  </si>
  <si>
    <t>CAIRO WORKING GROUP</t>
  </si>
  <si>
    <t>KAMPALA WORKING GROUP</t>
  </si>
  <si>
    <t>NYANZA WORKING GROUP</t>
  </si>
  <si>
    <t>SUB-TOTAL</t>
  </si>
  <si>
    <t>Cairo, Kampala &amp; Nyanza Working Groups</t>
  </si>
  <si>
    <t>CAIRO, KAMPALA AND NYANZA WORKING GROUPS (FUNDED BY ZURICH UNIVERSITY OF THE ARTS &amp; INTERTWINING HISTORIES RESEARCH PROJECT)</t>
  </si>
  <si>
    <t>(FUNDED BY ZURICH UNIVERSITY OF THE ARTS &amp; INTERTWINING HISTORIES RESEARCH PROJECT)</t>
  </si>
  <si>
    <t>KINSHASA WORKING GROUP (NEW)</t>
  </si>
  <si>
    <t>HARARE WORKING GROUP (NEW)</t>
  </si>
  <si>
    <t>Budget Line 2.1</t>
  </si>
  <si>
    <t>INTERTWINING HISTORIES WORKING PACKAGE 2 (FEB - OCT 2017)</t>
  </si>
  <si>
    <t>INTERTWINING HISTORIES WORKING PACKAGE 3 (NOV 2017 - AUG 2018)</t>
  </si>
  <si>
    <t>JOHANNESBURG, KAMPALA, LUBUMBASHI, MASERU &amp; NYANZA WORKING GROUPS NOW FUNDED BY THE INTERTWINING HISTORIES PROJECT</t>
  </si>
  <si>
    <t>RESEARCH &amp; DEVELOPMENT: JOHANNESBURG, KAMPALA, LUBUMBASHI, MASERU &amp; NYANZA WORKING GROUPS NOW FUNDED BY THE INTERTWINING HISTORIES PROJECT</t>
  </si>
  <si>
    <t>Kampala Working Group</t>
  </si>
  <si>
    <t>Nyanza Working Group</t>
  </si>
  <si>
    <t>NOTES</t>
  </si>
  <si>
    <t>Cairo Working Group is still seeking research &amp; development funding.</t>
  </si>
  <si>
    <t>If Harare and Kinshasa Working Groups join the Africa Cluster, they too will have to fundraise to support their research &amp; development activities.</t>
  </si>
  <si>
    <t>Research &amp; Development Activities</t>
  </si>
  <si>
    <t>Administration</t>
  </si>
  <si>
    <t>Budget Line 3.1</t>
  </si>
  <si>
    <t>Budget Line 1.8</t>
  </si>
  <si>
    <t>Administrative Costs</t>
  </si>
  <si>
    <t xml:space="preserve"> (Including honoraria)</t>
  </si>
  <si>
    <t>Feb 2017 - January 2018</t>
  </si>
  <si>
    <t>Contingency</t>
  </si>
  <si>
    <t>Budget Line 3.2</t>
  </si>
  <si>
    <t>(Into the working languages of the Another Roadmap School)</t>
  </si>
  <si>
    <t>TOTAL EXPENDITURE</t>
  </si>
  <si>
    <t xml:space="preserve">Funded by Pro Helvetia SDC Funding Instalment 2/3 </t>
  </si>
  <si>
    <t xml:space="preserve">Funded by Pro Helvetia SDC Funding Instalment 3/3 </t>
  </si>
  <si>
    <t>Funded by External Sources</t>
  </si>
  <si>
    <t>Funded by Pro Helvetia SDC Funding Instalment 1/3 (i.e. Cash on Hand)</t>
  </si>
  <si>
    <t>2 delegates (Fundraising in progress)</t>
  </si>
  <si>
    <t>PROJECTED INCOME</t>
  </si>
</sst>
</file>

<file path=xl/styles.xml><?xml version="1.0" encoding="utf-8"?>
<styleSheet xmlns="http://schemas.openxmlformats.org/spreadsheetml/2006/main">
  <numFmts count="15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CHF&quot;#,##0.00;[Red]\-&quot;CHF&quot;#,##0.00"/>
    <numFmt numFmtId="165" formatCode="&quot;R&quot;\ #,##0.00;[Red]&quot;R&quot;\ \-#,##0.00"/>
    <numFmt numFmtId="166" formatCode="_ * #,##0.00_ ;_ * \-#,##0.00_ ;_ * &quot;-&quot;??_ ;_ @_ "/>
    <numFmt numFmtId="167" formatCode="[$ZAR]\ #,##0.00;[Red]\-[$ZAR]\ #,##0.00"/>
    <numFmt numFmtId="168" formatCode="0.0"/>
    <numFmt numFmtId="169" formatCode="[$CHF]\ #,##0.00;[Red]\-[$CHF]\ #,##0.00"/>
    <numFmt numFmtId="170" formatCode="&quot;CHF&quot;#,##0.00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10"/>
      <name val="Calibri"/>
      <family val="0"/>
    </font>
    <font>
      <b/>
      <u val="single"/>
      <sz val="12"/>
      <color indexed="8"/>
      <name val="Calibri"/>
      <family val="0"/>
    </font>
    <font>
      <i/>
      <sz val="12"/>
      <color indexed="8"/>
      <name val="Calibri"/>
      <family val="0"/>
    </font>
    <font>
      <sz val="12"/>
      <name val="Calibri"/>
      <family val="0"/>
    </font>
    <font>
      <i/>
      <sz val="12"/>
      <name val="Calibri"/>
      <family val="0"/>
    </font>
    <font>
      <sz val="12"/>
      <color indexed="17"/>
      <name val="Calibri"/>
      <family val="0"/>
    </font>
    <font>
      <i/>
      <sz val="12"/>
      <color indexed="17"/>
      <name val="Calibri"/>
      <family val="0"/>
    </font>
    <font>
      <b/>
      <i/>
      <sz val="12"/>
      <color indexed="17"/>
      <name val="Calibri"/>
      <family val="0"/>
    </font>
    <font>
      <b/>
      <sz val="12"/>
      <color indexed="22"/>
      <name val="Calibri"/>
      <family val="0"/>
    </font>
    <font>
      <b/>
      <sz val="12"/>
      <color indexed="17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0"/>
    </font>
    <font>
      <b/>
      <u val="single"/>
      <sz val="12"/>
      <color theme="1"/>
      <name val="Calibri"/>
      <family val="0"/>
    </font>
    <font>
      <i/>
      <sz val="12"/>
      <color theme="1"/>
      <name val="Calibri"/>
      <family val="0"/>
    </font>
    <font>
      <b/>
      <i/>
      <sz val="12"/>
      <color theme="1"/>
      <name val="Calibri"/>
      <family val="2"/>
    </font>
    <font>
      <sz val="12"/>
      <color rgb="FF008000"/>
      <name val="Calibri"/>
      <family val="0"/>
    </font>
    <font>
      <i/>
      <sz val="12"/>
      <color rgb="FF008000"/>
      <name val="Calibri"/>
      <family val="0"/>
    </font>
    <font>
      <b/>
      <i/>
      <sz val="12"/>
      <color rgb="FF008000"/>
      <name val="Calibri"/>
      <family val="0"/>
    </font>
    <font>
      <b/>
      <sz val="12"/>
      <color rgb="FF000000"/>
      <name val="Calibri"/>
      <family val="2"/>
    </font>
    <font>
      <b/>
      <sz val="12"/>
      <color theme="0" tint="-0.1499900072813034"/>
      <name val="Calibri"/>
      <family val="0"/>
    </font>
    <font>
      <b/>
      <sz val="12"/>
      <color rgb="FF008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Fill="1" applyBorder="1" applyAlignment="1">
      <alignment/>
    </xf>
    <xf numFmtId="168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68" fontId="31" fillId="0" borderId="0" xfId="0" applyNumberFormat="1" applyFont="1" applyAlignment="1">
      <alignment/>
    </xf>
    <xf numFmtId="0" fontId="50" fillId="0" borderId="0" xfId="0" applyFont="1" applyAlignment="1">
      <alignment/>
    </xf>
    <xf numFmtId="168" fontId="5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166" fontId="31" fillId="0" borderId="0" xfId="42" applyFont="1" applyBorder="1" applyAlignment="1">
      <alignment/>
    </xf>
    <xf numFmtId="0" fontId="47" fillId="0" borderId="0" xfId="0" applyFont="1" applyFill="1" applyAlignment="1">
      <alignment/>
    </xf>
    <xf numFmtId="166" fontId="47" fillId="0" borderId="0" xfId="42" applyFont="1" applyFill="1" applyBorder="1" applyAlignment="1">
      <alignment/>
    </xf>
    <xf numFmtId="167" fontId="31" fillId="0" borderId="10" xfId="42" applyNumberFormat="1" applyFont="1" applyBorder="1" applyAlignment="1">
      <alignment horizontal="right"/>
    </xf>
    <xf numFmtId="167" fontId="31" fillId="0" borderId="10" xfId="42" applyNumberFormat="1" applyFont="1" applyFill="1" applyBorder="1" applyAlignment="1">
      <alignment horizontal="right"/>
    </xf>
    <xf numFmtId="166" fontId="31" fillId="0" borderId="0" xfId="0" applyNumberFormat="1" applyFont="1" applyAlignment="1">
      <alignment/>
    </xf>
    <xf numFmtId="167" fontId="31" fillId="0" borderId="11" xfId="42" applyNumberFormat="1" applyFont="1" applyBorder="1" applyAlignment="1">
      <alignment horizontal="right"/>
    </xf>
    <xf numFmtId="166" fontId="31" fillId="0" borderId="0" xfId="42" applyFont="1" applyAlignment="1">
      <alignment/>
    </xf>
    <xf numFmtId="167" fontId="31" fillId="0" borderId="12" xfId="0" applyNumberFormat="1" applyFont="1" applyBorder="1" applyAlignment="1">
      <alignment horizontal="right"/>
    </xf>
    <xf numFmtId="167" fontId="50" fillId="0" borderId="11" xfId="42" applyNumberFormat="1" applyFont="1" applyBorder="1" applyAlignment="1">
      <alignment horizontal="right"/>
    </xf>
    <xf numFmtId="164" fontId="46" fillId="0" borderId="13" xfId="0" applyNumberFormat="1" applyFont="1" applyBorder="1" applyAlignment="1">
      <alignment/>
    </xf>
    <xf numFmtId="167" fontId="46" fillId="0" borderId="13" xfId="0" applyNumberFormat="1" applyFont="1" applyBorder="1" applyAlignment="1">
      <alignment/>
    </xf>
    <xf numFmtId="0" fontId="31" fillId="0" borderId="0" xfId="0" applyFont="1" applyAlignment="1">
      <alignment horizontal="right"/>
    </xf>
    <xf numFmtId="0" fontId="47" fillId="0" borderId="0" xfId="0" applyFont="1" applyFill="1" applyAlignment="1">
      <alignment horizontal="right"/>
    </xf>
    <xf numFmtId="0" fontId="51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164" fontId="31" fillId="0" borderId="0" xfId="42" applyNumberFormat="1" applyFont="1" applyBorder="1" applyAlignment="1">
      <alignment horizontal="right"/>
    </xf>
    <xf numFmtId="167" fontId="31" fillId="0" borderId="0" xfId="42" applyNumberFormat="1" applyFont="1" applyBorder="1" applyAlignment="1">
      <alignment horizontal="right"/>
    </xf>
    <xf numFmtId="164" fontId="50" fillId="0" borderId="0" xfId="42" applyNumberFormat="1" applyFont="1" applyBorder="1" applyAlignment="1">
      <alignment horizontal="right"/>
    </xf>
    <xf numFmtId="167" fontId="50" fillId="0" borderId="0" xfId="42" applyNumberFormat="1" applyFont="1" applyBorder="1" applyAlignment="1">
      <alignment horizontal="right"/>
    </xf>
    <xf numFmtId="167" fontId="46" fillId="0" borderId="13" xfId="42" applyNumberFormat="1" applyFont="1" applyBorder="1" applyAlignment="1">
      <alignment/>
    </xf>
    <xf numFmtId="0" fontId="50" fillId="0" borderId="0" xfId="0" applyFont="1" applyAlignment="1">
      <alignment horizontal="right"/>
    </xf>
    <xf numFmtId="0" fontId="50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164" fontId="52" fillId="0" borderId="15" xfId="42" applyNumberFormat="1" applyFont="1" applyBorder="1" applyAlignment="1">
      <alignment horizontal="right"/>
    </xf>
    <xf numFmtId="164" fontId="52" fillId="0" borderId="15" xfId="42" applyNumberFormat="1" applyFont="1" applyFill="1" applyBorder="1" applyAlignment="1">
      <alignment horizontal="right"/>
    </xf>
    <xf numFmtId="0" fontId="53" fillId="0" borderId="16" xfId="0" applyFont="1" applyBorder="1" applyAlignment="1">
      <alignment horizontal="right"/>
    </xf>
    <xf numFmtId="164" fontId="52" fillId="0" borderId="17" xfId="42" applyNumberFormat="1" applyFont="1" applyFill="1" applyBorder="1" applyAlignment="1">
      <alignment horizontal="right"/>
    </xf>
    <xf numFmtId="164" fontId="53" fillId="0" borderId="18" xfId="42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0" fontId="46" fillId="0" borderId="14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0" xfId="0" applyFont="1" applyFill="1" applyBorder="1" applyAlignment="1">
      <alignment/>
    </xf>
    <xf numFmtId="0" fontId="54" fillId="0" borderId="14" xfId="0" applyFont="1" applyBorder="1" applyAlignment="1">
      <alignment horizontal="right"/>
    </xf>
    <xf numFmtId="164" fontId="53" fillId="0" borderId="20" xfId="0" applyNumberFormat="1" applyFont="1" applyBorder="1" applyAlignment="1">
      <alignment/>
    </xf>
    <xf numFmtId="164" fontId="53" fillId="0" borderId="10" xfId="0" applyNumberFormat="1" applyFont="1" applyBorder="1" applyAlignment="1">
      <alignment/>
    </xf>
    <xf numFmtId="166" fontId="31" fillId="0" borderId="0" xfId="42" applyFont="1" applyAlignment="1">
      <alignment/>
    </xf>
    <xf numFmtId="0" fontId="46" fillId="0" borderId="14" xfId="0" applyFont="1" applyBorder="1" applyAlignment="1">
      <alignment horizontal="right"/>
    </xf>
    <xf numFmtId="0" fontId="11" fillId="0" borderId="20" xfId="0" applyFont="1" applyFill="1" applyBorder="1" applyAlignment="1">
      <alignment/>
    </xf>
    <xf numFmtId="167" fontId="11" fillId="0" borderId="20" xfId="42" applyNumberFormat="1" applyFont="1" applyFill="1" applyBorder="1" applyAlignment="1">
      <alignment/>
    </xf>
    <xf numFmtId="15" fontId="3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67" fontId="11" fillId="0" borderId="10" xfId="42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11" fillId="0" borderId="10" xfId="0" applyFont="1" applyFill="1" applyBorder="1" applyAlignment="1" quotePrefix="1">
      <alignment/>
    </xf>
    <xf numFmtId="0" fontId="31" fillId="0" borderId="10" xfId="0" applyFont="1" applyFill="1" applyBorder="1" applyAlignment="1" quotePrefix="1">
      <alignment/>
    </xf>
    <xf numFmtId="167" fontId="31" fillId="0" borderId="10" xfId="42" applyNumberFormat="1" applyFont="1" applyFill="1" applyBorder="1" applyAlignment="1">
      <alignment/>
    </xf>
    <xf numFmtId="15" fontId="31" fillId="0" borderId="12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167" fontId="31" fillId="0" borderId="12" xfId="42" applyNumberFormat="1" applyFont="1" applyFill="1" applyBorder="1" applyAlignment="1">
      <alignment/>
    </xf>
    <xf numFmtId="167" fontId="46" fillId="0" borderId="14" xfId="42" applyNumberFormat="1" applyFont="1" applyFill="1" applyBorder="1" applyAlignment="1">
      <alignment/>
    </xf>
    <xf numFmtId="0" fontId="53" fillId="0" borderId="0" xfId="0" applyFont="1" applyAlignment="1">
      <alignment/>
    </xf>
    <xf numFmtId="164" fontId="53" fillId="0" borderId="10" xfId="42" applyNumberFormat="1" applyFont="1" applyFill="1" applyBorder="1" applyAlignment="1">
      <alignment/>
    </xf>
    <xf numFmtId="164" fontId="53" fillId="0" borderId="12" xfId="42" applyNumberFormat="1" applyFont="1" applyFill="1" applyBorder="1" applyAlignment="1">
      <alignment/>
    </xf>
    <xf numFmtId="164" fontId="54" fillId="0" borderId="14" xfId="42" applyNumberFormat="1" applyFont="1" applyFill="1" applyBorder="1" applyAlignment="1">
      <alignment/>
    </xf>
    <xf numFmtId="0" fontId="53" fillId="0" borderId="0" xfId="0" applyFont="1" applyFill="1" applyAlignment="1">
      <alignment/>
    </xf>
    <xf numFmtId="165" fontId="54" fillId="0" borderId="0" xfId="0" applyNumberFormat="1" applyFont="1" applyAlignment="1">
      <alignment horizontal="left"/>
    </xf>
    <xf numFmtId="0" fontId="31" fillId="0" borderId="15" xfId="0" applyFont="1" applyBorder="1" applyAlignment="1">
      <alignment/>
    </xf>
    <xf numFmtId="167" fontId="31" fillId="0" borderId="0" xfId="0" applyNumberFormat="1" applyFont="1" applyAlignment="1">
      <alignment horizontal="right"/>
    </xf>
    <xf numFmtId="166" fontId="54" fillId="0" borderId="0" xfId="42" applyFont="1" applyBorder="1" applyAlignment="1">
      <alignment/>
    </xf>
    <xf numFmtId="166" fontId="46" fillId="0" borderId="0" xfId="42" applyFont="1" applyBorder="1" applyAlignment="1">
      <alignment/>
    </xf>
    <xf numFmtId="167" fontId="46" fillId="0" borderId="0" xfId="0" applyNumberFormat="1" applyFont="1" applyAlignment="1">
      <alignment horizontal="right"/>
    </xf>
    <xf numFmtId="167" fontId="11" fillId="0" borderId="10" xfId="42" applyNumberFormat="1" applyFont="1" applyFill="1" applyBorder="1" applyAlignment="1">
      <alignment horizontal="right"/>
    </xf>
    <xf numFmtId="167" fontId="31" fillId="0" borderId="10" xfId="42" applyNumberFormat="1" applyFont="1" applyFill="1" applyBorder="1" applyAlignment="1">
      <alignment horizontal="right"/>
    </xf>
    <xf numFmtId="167" fontId="31" fillId="0" borderId="12" xfId="42" applyNumberFormat="1" applyFont="1" applyFill="1" applyBorder="1" applyAlignment="1">
      <alignment horizontal="right"/>
    </xf>
    <xf numFmtId="167" fontId="46" fillId="0" borderId="14" xfId="42" applyNumberFormat="1" applyFont="1" applyFill="1" applyBorder="1" applyAlignment="1">
      <alignment horizontal="right"/>
    </xf>
    <xf numFmtId="165" fontId="46" fillId="0" borderId="0" xfId="0" applyNumberFormat="1" applyFont="1" applyAlignment="1">
      <alignment horizontal="left"/>
    </xf>
    <xf numFmtId="0" fontId="3" fillId="0" borderId="14" xfId="46" applyFont="1" applyBorder="1" applyAlignment="1">
      <alignment horizontal="right"/>
      <protection/>
    </xf>
    <xf numFmtId="15" fontId="31" fillId="0" borderId="19" xfId="0" applyNumberFormat="1" applyFont="1" applyFill="1" applyBorder="1" applyAlignment="1">
      <alignment/>
    </xf>
    <xf numFmtId="0" fontId="31" fillId="0" borderId="0" xfId="0" applyFont="1" applyAlignment="1">
      <alignment/>
    </xf>
    <xf numFmtId="167" fontId="46" fillId="0" borderId="0" xfId="42" applyNumberFormat="1" applyFont="1" applyFill="1" applyBorder="1" applyAlignment="1">
      <alignment horizontal="right"/>
    </xf>
    <xf numFmtId="164" fontId="54" fillId="0" borderId="0" xfId="42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right"/>
    </xf>
    <xf numFmtId="0" fontId="46" fillId="33" borderId="21" xfId="0" applyFont="1" applyFill="1" applyBorder="1" applyAlignment="1">
      <alignment/>
    </xf>
    <xf numFmtId="0" fontId="31" fillId="33" borderId="21" xfId="0" applyFont="1" applyFill="1" applyBorder="1" applyAlignment="1">
      <alignment/>
    </xf>
    <xf numFmtId="0" fontId="31" fillId="33" borderId="21" xfId="0" applyFont="1" applyFill="1" applyBorder="1" applyAlignment="1">
      <alignment horizontal="right"/>
    </xf>
    <xf numFmtId="0" fontId="46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55" fillId="33" borderId="0" xfId="0" applyFont="1" applyFill="1" applyAlignment="1">
      <alignment/>
    </xf>
    <xf numFmtId="47" fontId="55" fillId="33" borderId="0" xfId="0" applyNumberFormat="1" applyFont="1" applyFill="1" applyAlignment="1">
      <alignment/>
    </xf>
    <xf numFmtId="0" fontId="46" fillId="33" borderId="22" xfId="0" applyFont="1" applyFill="1" applyBorder="1" applyAlignment="1">
      <alignment/>
    </xf>
    <xf numFmtId="0" fontId="31" fillId="33" borderId="22" xfId="0" applyFont="1" applyFill="1" applyBorder="1" applyAlignment="1">
      <alignment/>
    </xf>
    <xf numFmtId="167" fontId="46" fillId="33" borderId="0" xfId="0" applyNumberFormat="1" applyFont="1" applyFill="1" applyAlignment="1">
      <alignment horizontal="right"/>
    </xf>
    <xf numFmtId="0" fontId="54" fillId="33" borderId="0" xfId="0" applyFont="1" applyFill="1" applyAlignment="1">
      <alignment/>
    </xf>
    <xf numFmtId="167" fontId="31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/>
    </xf>
    <xf numFmtId="167" fontId="31" fillId="33" borderId="22" xfId="0" applyNumberFormat="1" applyFont="1" applyFill="1" applyBorder="1" applyAlignment="1">
      <alignment horizontal="right"/>
    </xf>
    <xf numFmtId="0" fontId="53" fillId="33" borderId="22" xfId="0" applyFont="1" applyFill="1" applyBorder="1" applyAlignment="1">
      <alignment/>
    </xf>
    <xf numFmtId="0" fontId="31" fillId="33" borderId="0" xfId="0" applyFont="1" applyFill="1" applyAlignment="1">
      <alignment horizontal="right"/>
    </xf>
    <xf numFmtId="0" fontId="31" fillId="33" borderId="22" xfId="0" applyFont="1" applyFill="1" applyBorder="1" applyAlignment="1">
      <alignment horizontal="right"/>
    </xf>
    <xf numFmtId="14" fontId="31" fillId="0" borderId="23" xfId="0" applyNumberFormat="1" applyFont="1" applyBorder="1" applyAlignment="1">
      <alignment/>
    </xf>
    <xf numFmtId="14" fontId="31" fillId="0" borderId="24" xfId="0" applyNumberFormat="1" applyFont="1" applyBorder="1" applyAlignment="1">
      <alignment/>
    </xf>
    <xf numFmtId="0" fontId="56" fillId="0" borderId="0" xfId="0" applyFont="1" applyAlignment="1">
      <alignment/>
    </xf>
    <xf numFmtId="0" fontId="31" fillId="0" borderId="0" xfId="0" applyFont="1" applyAlignment="1">
      <alignment/>
    </xf>
    <xf numFmtId="167" fontId="31" fillId="0" borderId="20" xfId="0" applyNumberFormat="1" applyFont="1" applyBorder="1" applyAlignment="1">
      <alignment horizontal="right"/>
    </xf>
    <xf numFmtId="170" fontId="53" fillId="0" borderId="25" xfId="0" applyNumberFormat="1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23" xfId="0" applyFont="1" applyBorder="1" applyAlignment="1">
      <alignment/>
    </xf>
    <xf numFmtId="164" fontId="53" fillId="0" borderId="0" xfId="42" applyNumberFormat="1" applyFont="1" applyBorder="1" applyAlignment="1">
      <alignment horizontal="right"/>
    </xf>
    <xf numFmtId="0" fontId="3" fillId="0" borderId="26" xfId="46" applyFont="1" applyBorder="1" applyAlignment="1">
      <alignment horizontal="right"/>
      <protection/>
    </xf>
    <xf numFmtId="14" fontId="31" fillId="0" borderId="23" xfId="0" applyNumberFormat="1" applyFont="1" applyBorder="1" applyAlignment="1">
      <alignment/>
    </xf>
    <xf numFmtId="0" fontId="31" fillId="0" borderId="0" xfId="0" applyFont="1" applyAlignment="1">
      <alignment wrapText="1"/>
    </xf>
    <xf numFmtId="14" fontId="31" fillId="0" borderId="27" xfId="0" applyNumberFormat="1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4" xfId="0" applyFont="1" applyBorder="1" applyAlignment="1">
      <alignment/>
    </xf>
    <xf numFmtId="14" fontId="31" fillId="0" borderId="24" xfId="0" applyNumberFormat="1" applyFont="1" applyBorder="1" applyAlignment="1">
      <alignment/>
    </xf>
    <xf numFmtId="167" fontId="31" fillId="0" borderId="10" xfId="0" applyNumberFormat="1" applyFont="1" applyBorder="1" applyAlignment="1">
      <alignment horizontal="right"/>
    </xf>
    <xf numFmtId="0" fontId="52" fillId="33" borderId="0" xfId="0" applyFont="1" applyFill="1" applyAlignment="1">
      <alignment/>
    </xf>
    <xf numFmtId="167" fontId="52" fillId="33" borderId="0" xfId="0" applyNumberFormat="1" applyFont="1" applyFill="1" applyAlignment="1">
      <alignment horizontal="right"/>
    </xf>
    <xf numFmtId="0" fontId="52" fillId="33" borderId="22" xfId="0" applyFont="1" applyFill="1" applyBorder="1" applyAlignment="1">
      <alignment/>
    </xf>
    <xf numFmtId="0" fontId="52" fillId="0" borderId="0" xfId="0" applyFont="1" applyAlignment="1">
      <alignment/>
    </xf>
    <xf numFmtId="165" fontId="57" fillId="0" borderId="0" xfId="0" applyNumberFormat="1" applyFont="1" applyAlignment="1">
      <alignment horizontal="left"/>
    </xf>
    <xf numFmtId="0" fontId="56" fillId="0" borderId="0" xfId="0" applyFont="1" applyBorder="1" applyAlignment="1">
      <alignment/>
    </xf>
    <xf numFmtId="164" fontId="53" fillId="0" borderId="20" xfId="0" applyNumberFormat="1" applyFont="1" applyBorder="1" applyAlignment="1">
      <alignment horizontal="right"/>
    </xf>
    <xf numFmtId="164" fontId="53" fillId="0" borderId="10" xfId="0" applyNumberFormat="1" applyFont="1" applyBorder="1" applyAlignment="1">
      <alignment horizontal="right"/>
    </xf>
    <xf numFmtId="164" fontId="53" fillId="0" borderId="12" xfId="0" applyNumberFormat="1" applyFont="1" applyBorder="1" applyAlignment="1">
      <alignment horizontal="right"/>
    </xf>
    <xf numFmtId="167" fontId="31" fillId="0" borderId="20" xfId="0" applyNumberFormat="1" applyFont="1" applyBorder="1" applyAlignment="1">
      <alignment horizontal="right"/>
    </xf>
    <xf numFmtId="0" fontId="31" fillId="33" borderId="0" xfId="0" applyFont="1" applyFill="1" applyAlignment="1">
      <alignment/>
    </xf>
    <xf numFmtId="0" fontId="31" fillId="33" borderId="22" xfId="0" applyFont="1" applyFill="1" applyBorder="1" applyAlignment="1">
      <alignment/>
    </xf>
    <xf numFmtId="15" fontId="31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 quotePrefix="1">
      <alignment/>
    </xf>
    <xf numFmtId="167" fontId="31" fillId="0" borderId="10" xfId="42" applyNumberFormat="1" applyFont="1" applyFill="1" applyBorder="1" applyAlignment="1">
      <alignment/>
    </xf>
    <xf numFmtId="15" fontId="31" fillId="0" borderId="12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167" fontId="31" fillId="0" borderId="12" xfId="42" applyNumberFormat="1" applyFont="1" applyFill="1" applyBorder="1" applyAlignment="1">
      <alignment/>
    </xf>
    <xf numFmtId="15" fontId="31" fillId="0" borderId="19" xfId="0" applyNumberFormat="1" applyFont="1" applyFill="1" applyBorder="1" applyAlignment="1">
      <alignment/>
    </xf>
    <xf numFmtId="167" fontId="31" fillId="0" borderId="10" xfId="42" applyNumberFormat="1" applyFont="1" applyBorder="1" applyAlignment="1">
      <alignment/>
    </xf>
    <xf numFmtId="167" fontId="31" fillId="0" borderId="10" xfId="0" applyNumberFormat="1" applyFont="1" applyBorder="1" applyAlignment="1">
      <alignment/>
    </xf>
    <xf numFmtId="167" fontId="31" fillId="0" borderId="20" xfId="0" applyNumberFormat="1" applyFont="1" applyBorder="1" applyAlignment="1">
      <alignment/>
    </xf>
    <xf numFmtId="169" fontId="57" fillId="0" borderId="13" xfId="42" applyNumberFormat="1" applyFont="1" applyBorder="1" applyAlignment="1">
      <alignment/>
    </xf>
    <xf numFmtId="164" fontId="52" fillId="0" borderId="20" xfId="0" applyNumberFormat="1" applyFont="1" applyBorder="1" applyAlignment="1">
      <alignment/>
    </xf>
    <xf numFmtId="164" fontId="52" fillId="0" borderId="10" xfId="0" applyNumberFormat="1" applyFont="1" applyBorder="1" applyAlignment="1">
      <alignment/>
    </xf>
    <xf numFmtId="164" fontId="52" fillId="0" borderId="11" xfId="42" applyNumberFormat="1" applyFont="1" applyBorder="1" applyAlignment="1">
      <alignment horizontal="right"/>
    </xf>
    <xf numFmtId="167" fontId="31" fillId="0" borderId="11" xfId="42" applyNumberFormat="1" applyFont="1" applyBorder="1" applyAlignment="1">
      <alignment horizontal="right"/>
    </xf>
    <xf numFmtId="164" fontId="52" fillId="0" borderId="0" xfId="42" applyNumberFormat="1" applyFont="1" applyBorder="1" applyAlignment="1">
      <alignment horizontal="right"/>
    </xf>
    <xf numFmtId="167" fontId="31" fillId="0" borderId="0" xfId="42" applyNumberFormat="1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31" fillId="0" borderId="16" xfId="0" applyFont="1" applyBorder="1" applyAlignment="1">
      <alignment horizontal="center"/>
    </xf>
    <xf numFmtId="0" fontId="31" fillId="0" borderId="2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 topLeftCell="A1">
      <pane ySplit="7" topLeftCell="BM108" activePane="bottomLeft" state="frozen"/>
      <selection pane="topLeft" activeCell="A1" sqref="A1"/>
      <selection pane="bottomLeft" activeCell="J121" sqref="J121"/>
    </sheetView>
  </sheetViews>
  <sheetFormatPr defaultColWidth="8.8515625" defaultRowHeight="15"/>
  <cols>
    <col min="1" max="1" width="6.7109375" style="8" customWidth="1"/>
    <col min="2" max="2" width="58.8515625" style="8" customWidth="1"/>
    <col min="3" max="3" width="9.00390625" style="22" bestFit="1" customWidth="1"/>
    <col min="4" max="4" width="14.140625" style="8" bestFit="1" customWidth="1"/>
    <col min="5" max="5" width="16.8515625" style="8" bestFit="1" customWidth="1"/>
    <col min="6" max="6" width="11.00390625" style="8" bestFit="1" customWidth="1"/>
    <col min="7" max="7" width="9.8515625" style="8" bestFit="1" customWidth="1"/>
    <col min="8" max="8" width="11.00390625" style="8" bestFit="1" customWidth="1"/>
    <col min="9" max="16384" width="8.8515625" style="8" customWidth="1"/>
  </cols>
  <sheetData>
    <row r="1" spans="1:16" ht="15">
      <c r="A1" s="84" t="s">
        <v>35</v>
      </c>
      <c r="B1" s="85"/>
      <c r="C1" s="86"/>
      <c r="D1" s="85"/>
      <c r="E1" s="85"/>
      <c r="F1" s="85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2" ht="15">
      <c r="A2" s="84" t="s">
        <v>4</v>
      </c>
      <c r="B2" s="85"/>
      <c r="C2" s="86"/>
      <c r="D2" s="85"/>
      <c r="E2" s="84"/>
      <c r="F2" s="85"/>
      <c r="G2" s="9"/>
      <c r="H2" s="9"/>
      <c r="I2" s="9"/>
      <c r="J2" s="9"/>
      <c r="K2" s="9"/>
      <c r="L2" s="9"/>
    </row>
    <row r="3" spans="1:6" ht="15">
      <c r="A3" s="87" t="s">
        <v>34</v>
      </c>
      <c r="B3" s="88"/>
      <c r="C3" s="89"/>
      <c r="D3" s="88"/>
      <c r="E3" s="87"/>
      <c r="F3" s="88"/>
    </row>
    <row r="4" spans="4:5" ht="15">
      <c r="D4" s="10"/>
      <c r="E4" s="10"/>
    </row>
    <row r="5" spans="1:7" ht="15">
      <c r="A5" s="2" t="s">
        <v>2</v>
      </c>
      <c r="B5" s="11"/>
      <c r="C5" s="23"/>
      <c r="D5" s="12"/>
      <c r="E5" s="12"/>
      <c r="F5" s="11"/>
      <c r="G5" s="11"/>
    </row>
    <row r="6" spans="1:7" ht="15">
      <c r="A6" s="2" t="s">
        <v>3</v>
      </c>
      <c r="B6" s="11"/>
      <c r="C6" s="23"/>
      <c r="D6" s="12"/>
      <c r="E6" s="12"/>
      <c r="F6" s="11"/>
      <c r="G6" s="11"/>
    </row>
    <row r="7" spans="1:7" ht="15">
      <c r="A7" s="2" t="s">
        <v>28</v>
      </c>
      <c r="B7" s="11"/>
      <c r="C7" s="23"/>
      <c r="D7" s="12"/>
      <c r="E7" s="12"/>
      <c r="F7" s="11"/>
      <c r="G7" s="11"/>
    </row>
    <row r="8" spans="1:2" ht="15">
      <c r="A8" s="3"/>
      <c r="B8" s="4"/>
    </row>
    <row r="9" spans="1:2" ht="15">
      <c r="A9" s="3"/>
      <c r="B9" s="4" t="s">
        <v>45</v>
      </c>
    </row>
    <row r="10" spans="1:2" ht="15">
      <c r="A10" s="3"/>
      <c r="B10" s="4"/>
    </row>
    <row r="11" spans="1:2" ht="15">
      <c r="A11" s="3">
        <v>1</v>
      </c>
      <c r="B11" s="4" t="s">
        <v>41</v>
      </c>
    </row>
    <row r="12" spans="1:2" ht="15">
      <c r="A12" s="3"/>
      <c r="B12" s="4"/>
    </row>
    <row r="13" spans="4:5" ht="15">
      <c r="D13" s="154" t="s">
        <v>1</v>
      </c>
      <c r="E13" s="155"/>
    </row>
    <row r="14" spans="1:5" ht="15">
      <c r="A14" s="7"/>
      <c r="B14" s="33"/>
      <c r="C14" s="31"/>
      <c r="D14" s="36" t="s">
        <v>12</v>
      </c>
      <c r="E14" s="32" t="s">
        <v>13</v>
      </c>
    </row>
    <row r="15" spans="1:5" ht="15">
      <c r="A15" s="5">
        <v>1.1</v>
      </c>
      <c r="B15" s="8" t="s">
        <v>11</v>
      </c>
      <c r="D15" s="34">
        <f>'Budget Line 1.1'!E27</f>
        <v>5190</v>
      </c>
      <c r="E15" s="13">
        <f>'Budget Line 1.1'!D27</f>
        <v>69554.823</v>
      </c>
    </row>
    <row r="16" spans="1:5" ht="15">
      <c r="A16" s="5"/>
      <c r="D16" s="37">
        <v>0</v>
      </c>
      <c r="E16" s="18">
        <v>0</v>
      </c>
    </row>
    <row r="17" spans="1:5" ht="15.75" thickBot="1">
      <c r="A17" s="5"/>
      <c r="C17" s="31" t="s">
        <v>27</v>
      </c>
      <c r="D17" s="38">
        <f>SUM(D13:D16)</f>
        <v>5190</v>
      </c>
      <c r="E17" s="19">
        <f>SUM(E15:E16)</f>
        <v>69554.823</v>
      </c>
    </row>
    <row r="18" spans="1:2" ht="15.75" thickTop="1">
      <c r="A18" s="3"/>
      <c r="B18" s="4"/>
    </row>
    <row r="19" spans="1:2" ht="15">
      <c r="A19" s="3"/>
      <c r="B19" s="4"/>
    </row>
    <row r="20" spans="1:2" ht="15">
      <c r="A20" s="3"/>
      <c r="B20" s="4"/>
    </row>
    <row r="21" spans="4:5" ht="15">
      <c r="D21" s="154" t="s">
        <v>1</v>
      </c>
      <c r="E21" s="155"/>
    </row>
    <row r="22" spans="1:5" ht="15">
      <c r="A22" s="5"/>
      <c r="D22" s="36" t="s">
        <v>12</v>
      </c>
      <c r="E22" s="32" t="s">
        <v>13</v>
      </c>
    </row>
    <row r="23" spans="1:5" ht="15">
      <c r="A23" s="5">
        <v>1.2</v>
      </c>
      <c r="B23" s="8" t="s">
        <v>5</v>
      </c>
      <c r="D23" s="34">
        <f>'Budget Line 1.2'!E27</f>
        <v>1610</v>
      </c>
      <c r="E23" s="13">
        <f>'Budget Line 1.2'!D27</f>
        <v>21576.737</v>
      </c>
    </row>
    <row r="24" spans="1:7" ht="15">
      <c r="A24" s="5"/>
      <c r="D24" s="35">
        <v>0</v>
      </c>
      <c r="E24" s="14">
        <v>0</v>
      </c>
      <c r="G24" s="15"/>
    </row>
    <row r="25" spans="1:7" ht="15">
      <c r="A25" s="5"/>
      <c r="D25" s="34">
        <v>0</v>
      </c>
      <c r="E25" s="13">
        <v>0</v>
      </c>
      <c r="G25" s="15"/>
    </row>
    <row r="26" spans="1:5" ht="15.75" thickBot="1">
      <c r="A26" s="5"/>
      <c r="C26" s="31" t="s">
        <v>27</v>
      </c>
      <c r="D26" s="38">
        <f>SUM(D23:D25)</f>
        <v>1610</v>
      </c>
      <c r="E26" s="16">
        <f>SUM(E23:E25)</f>
        <v>21576.737</v>
      </c>
    </row>
    <row r="27" spans="1:5" ht="15.75" thickTop="1">
      <c r="A27" s="5"/>
      <c r="C27" s="31"/>
      <c r="D27" s="113"/>
      <c r="E27" s="27"/>
    </row>
    <row r="28" spans="1:5" ht="15">
      <c r="A28" s="5"/>
      <c r="D28" s="17"/>
      <c r="E28" s="17"/>
    </row>
    <row r="29" spans="1:5" ht="15">
      <c r="A29" s="5"/>
      <c r="D29" s="17"/>
      <c r="E29" s="17"/>
    </row>
    <row r="30" spans="4:5" ht="15">
      <c r="D30" s="154" t="s">
        <v>1</v>
      </c>
      <c r="E30" s="155"/>
    </row>
    <row r="31" spans="1:5" s="6" customFormat="1" ht="15">
      <c r="A31" s="7"/>
      <c r="C31" s="31"/>
      <c r="D31" s="36" t="s">
        <v>12</v>
      </c>
      <c r="E31" s="32" t="s">
        <v>13</v>
      </c>
    </row>
    <row r="32" spans="1:5" ht="15">
      <c r="A32" s="5">
        <v>1.3</v>
      </c>
      <c r="B32" s="8" t="s">
        <v>6</v>
      </c>
      <c r="D32" s="34">
        <f>'Budget Line 1.3'!E26</f>
        <v>1800</v>
      </c>
      <c r="E32" s="13">
        <f>'Budget Line 1.3'!D26</f>
        <v>24123.06</v>
      </c>
    </row>
    <row r="33" spans="1:5" ht="15">
      <c r="A33" s="5"/>
      <c r="D33" s="34">
        <v>0</v>
      </c>
      <c r="E33" s="13">
        <v>0</v>
      </c>
    </row>
    <row r="34" spans="1:5" ht="15">
      <c r="A34" s="5"/>
      <c r="D34" s="34">
        <v>0</v>
      </c>
      <c r="E34" s="13">
        <v>0</v>
      </c>
    </row>
    <row r="35" spans="1:5" ht="15.75" thickBot="1">
      <c r="A35" s="5"/>
      <c r="C35" s="31" t="s">
        <v>27</v>
      </c>
      <c r="D35" s="38">
        <f>SUM(D32:D34)</f>
        <v>1800</v>
      </c>
      <c r="E35" s="16">
        <f>SUM(E32:E34)</f>
        <v>24123.06</v>
      </c>
    </row>
    <row r="36" spans="1:5" ht="15.75" thickTop="1">
      <c r="A36" s="5"/>
      <c r="D36" s="26"/>
      <c r="E36" s="27"/>
    </row>
    <row r="37" spans="1:5" ht="15">
      <c r="A37" s="5"/>
      <c r="D37" s="26"/>
      <c r="E37" s="27"/>
    </row>
    <row r="38" spans="1:5" ht="15">
      <c r="A38" s="5"/>
      <c r="D38" s="26"/>
      <c r="E38" s="27"/>
    </row>
    <row r="39" spans="4:5" ht="15">
      <c r="D39" s="154" t="s">
        <v>1</v>
      </c>
      <c r="E39" s="155"/>
    </row>
    <row r="40" spans="1:5" s="6" customFormat="1" ht="15">
      <c r="A40" s="7"/>
      <c r="C40" s="31"/>
      <c r="D40" s="36" t="s">
        <v>12</v>
      </c>
      <c r="E40" s="32" t="s">
        <v>13</v>
      </c>
    </row>
    <row r="41" spans="1:5" ht="15">
      <c r="A41" s="5">
        <v>1.4</v>
      </c>
      <c r="B41" s="8" t="s">
        <v>8</v>
      </c>
      <c r="D41" s="34">
        <f>'Budget Line 1.4'!E26</f>
        <v>2620</v>
      </c>
      <c r="E41" s="13">
        <f>'Budget Line 1.4'!D26</f>
        <v>35112.454</v>
      </c>
    </row>
    <row r="42" spans="1:5" ht="15">
      <c r="A42" s="5"/>
      <c r="D42" s="34">
        <v>0</v>
      </c>
      <c r="E42" s="13">
        <v>0</v>
      </c>
    </row>
    <row r="43" spans="1:5" ht="15">
      <c r="A43" s="5"/>
      <c r="D43" s="34">
        <v>0</v>
      </c>
      <c r="E43" s="13">
        <v>0</v>
      </c>
    </row>
    <row r="44" spans="1:5" ht="15.75" thickBot="1">
      <c r="A44" s="5"/>
      <c r="C44" s="31" t="s">
        <v>27</v>
      </c>
      <c r="D44" s="38">
        <f>SUM(D41:D43)</f>
        <v>2620</v>
      </c>
      <c r="E44" s="16">
        <f>SUM(E41:E43)</f>
        <v>35112.454</v>
      </c>
    </row>
    <row r="45" spans="1:5" ht="15.75" thickTop="1">
      <c r="A45" s="5"/>
      <c r="D45" s="26"/>
      <c r="E45" s="27"/>
    </row>
    <row r="46" spans="1:5" ht="15">
      <c r="A46" s="5"/>
      <c r="D46" s="26"/>
      <c r="E46" s="27"/>
    </row>
    <row r="47" spans="1:5" ht="15">
      <c r="A47" s="5"/>
      <c r="D47" s="26"/>
      <c r="E47" s="27"/>
    </row>
    <row r="48" spans="4:5" ht="15">
      <c r="D48" s="154" t="s">
        <v>1</v>
      </c>
      <c r="E48" s="155"/>
    </row>
    <row r="49" spans="1:5" s="6" customFormat="1" ht="15">
      <c r="A49" s="7"/>
      <c r="C49" s="31"/>
      <c r="D49" s="36" t="s">
        <v>12</v>
      </c>
      <c r="E49" s="32" t="s">
        <v>13</v>
      </c>
    </row>
    <row r="50" spans="1:5" ht="15">
      <c r="A50" s="5">
        <v>1.5</v>
      </c>
      <c r="B50" s="8" t="s">
        <v>9</v>
      </c>
      <c r="D50" s="34">
        <f>'Budget Line 1.5'!E26</f>
        <v>3200</v>
      </c>
      <c r="E50" s="13">
        <f>'Budget Line 1.5'!D26</f>
        <v>42885.44</v>
      </c>
    </row>
    <row r="51" spans="1:5" ht="15">
      <c r="A51" s="5"/>
      <c r="D51" s="34">
        <v>0</v>
      </c>
      <c r="E51" s="13">
        <v>0</v>
      </c>
    </row>
    <row r="52" spans="1:5" ht="15">
      <c r="A52" s="5"/>
      <c r="D52" s="34">
        <v>0</v>
      </c>
      <c r="E52" s="13">
        <v>0</v>
      </c>
    </row>
    <row r="53" spans="1:5" ht="15.75" thickBot="1">
      <c r="A53" s="5"/>
      <c r="C53" s="31" t="s">
        <v>27</v>
      </c>
      <c r="D53" s="38">
        <f>SUM(D50:D52)</f>
        <v>3200</v>
      </c>
      <c r="E53" s="16">
        <f>SUM(E50:E52)</f>
        <v>42885.44</v>
      </c>
    </row>
    <row r="54" spans="1:5" ht="15.75" thickTop="1">
      <c r="A54" s="5"/>
      <c r="D54" s="26"/>
      <c r="E54" s="27"/>
    </row>
    <row r="55" spans="1:5" ht="15">
      <c r="A55" s="5"/>
      <c r="D55" s="17"/>
      <c r="E55" s="17"/>
    </row>
    <row r="57" spans="1:5" s="6" customFormat="1" ht="15">
      <c r="A57" s="8"/>
      <c r="B57" s="8"/>
      <c r="C57" s="22"/>
      <c r="D57" s="154" t="s">
        <v>1</v>
      </c>
      <c r="E57" s="155"/>
    </row>
    <row r="58" spans="1:5" ht="15">
      <c r="A58" s="7"/>
      <c r="B58" s="6"/>
      <c r="C58" s="31"/>
      <c r="D58" s="36" t="s">
        <v>12</v>
      </c>
      <c r="E58" s="32" t="s">
        <v>13</v>
      </c>
    </row>
    <row r="59" spans="1:5" ht="15">
      <c r="A59" s="5">
        <v>1.6</v>
      </c>
      <c r="B59" s="107" t="s">
        <v>50</v>
      </c>
      <c r="D59" s="34">
        <f>'Budget Line 1.6'!E26</f>
        <v>2000</v>
      </c>
      <c r="E59" s="13">
        <f>'Budget Line 1.6'!D26</f>
        <v>26803.4</v>
      </c>
    </row>
    <row r="60" spans="1:5" ht="15">
      <c r="A60" s="5"/>
      <c r="D60" s="34">
        <v>0</v>
      </c>
      <c r="E60" s="13">
        <v>0</v>
      </c>
    </row>
    <row r="61" spans="1:5" ht="15">
      <c r="A61" s="5"/>
      <c r="D61" s="34">
        <v>0</v>
      </c>
      <c r="E61" s="13">
        <v>0</v>
      </c>
    </row>
    <row r="62" spans="1:5" ht="15.75" thickBot="1">
      <c r="A62" s="5"/>
      <c r="C62" s="31" t="s">
        <v>27</v>
      </c>
      <c r="D62" s="38">
        <f>SUM(D59:D61)</f>
        <v>2000</v>
      </c>
      <c r="E62" s="16">
        <f>SUM(E59:E61)</f>
        <v>26803.4</v>
      </c>
    </row>
    <row r="63" ht="15.75" thickTop="1"/>
    <row r="64" s="6" customFormat="1" ht="15"/>
    <row r="66" spans="4:5" ht="15">
      <c r="D66" s="154" t="s">
        <v>1</v>
      </c>
      <c r="E66" s="155"/>
    </row>
    <row r="67" spans="1:5" ht="15">
      <c r="A67" s="7"/>
      <c r="B67" s="6"/>
      <c r="C67" s="31"/>
      <c r="D67" s="36" t="s">
        <v>12</v>
      </c>
      <c r="E67" s="32" t="s">
        <v>13</v>
      </c>
    </row>
    <row r="68" spans="1:5" ht="15">
      <c r="A68" s="5">
        <v>1.7</v>
      </c>
      <c r="B68" s="107" t="s">
        <v>54</v>
      </c>
      <c r="D68" s="34">
        <f>'Budget Line 1.7'!E26</f>
        <v>1310</v>
      </c>
      <c r="E68" s="13">
        <f>'Budget Line 1.7'!D26</f>
        <v>17556.227</v>
      </c>
    </row>
    <row r="69" spans="1:5" ht="15">
      <c r="A69" s="5"/>
      <c r="D69" s="34">
        <v>0</v>
      </c>
      <c r="E69" s="13">
        <v>0</v>
      </c>
    </row>
    <row r="70" spans="1:5" ht="15">
      <c r="A70" s="5"/>
      <c r="D70" s="34">
        <v>0</v>
      </c>
      <c r="E70" s="13">
        <v>0</v>
      </c>
    </row>
    <row r="71" spans="1:5" s="6" customFormat="1" ht="15.75" thickBot="1">
      <c r="A71" s="5"/>
      <c r="B71" s="8"/>
      <c r="C71" s="31" t="s">
        <v>27</v>
      </c>
      <c r="D71" s="38">
        <f>SUM(D68:D70)</f>
        <v>1310</v>
      </c>
      <c r="E71" s="16">
        <f>SUM(E68:E70)</f>
        <v>17556.227</v>
      </c>
    </row>
    <row r="72" ht="15.75" thickTop="1"/>
    <row r="75" spans="4:5" ht="15">
      <c r="D75" s="154" t="s">
        <v>1</v>
      </c>
      <c r="E75" s="155"/>
    </row>
    <row r="76" spans="1:5" ht="15">
      <c r="A76" s="7"/>
      <c r="B76" s="6"/>
      <c r="C76" s="31"/>
      <c r="D76" s="36" t="s">
        <v>12</v>
      </c>
      <c r="E76" s="32" t="s">
        <v>13</v>
      </c>
    </row>
    <row r="77" spans="1:5" ht="15">
      <c r="A77" s="5">
        <v>1.8</v>
      </c>
      <c r="B77" s="107" t="s">
        <v>68</v>
      </c>
      <c r="D77" s="34">
        <f>'Budget Line 1.8'!E28</f>
        <v>15720</v>
      </c>
      <c r="E77" s="13">
        <f>'Budget Line 1.8'!D28</f>
        <v>210674.724</v>
      </c>
    </row>
    <row r="78" spans="1:5" ht="15">
      <c r="A78" s="5"/>
      <c r="B78" s="153" t="s">
        <v>70</v>
      </c>
      <c r="D78" s="34">
        <v>0</v>
      </c>
      <c r="E78" s="13">
        <v>0</v>
      </c>
    </row>
    <row r="79" spans="1:5" ht="15">
      <c r="A79" s="5"/>
      <c r="B79" s="153"/>
      <c r="D79" s="34">
        <v>0</v>
      </c>
      <c r="E79" s="13">
        <v>0</v>
      </c>
    </row>
    <row r="80" spans="1:5" ht="15.75" thickBot="1">
      <c r="A80" s="5"/>
      <c r="C80" s="31" t="s">
        <v>27</v>
      </c>
      <c r="D80" s="38">
        <f>SUM(D77:D79)</f>
        <v>15720</v>
      </c>
      <c r="E80" s="16">
        <f>SUM(E77:E79)</f>
        <v>210674.724</v>
      </c>
    </row>
    <row r="81" ht="15.75" thickTop="1"/>
    <row r="82" spans="1:6" ht="15">
      <c r="A82" s="5"/>
      <c r="F82" s="15"/>
    </row>
    <row r="83" spans="1:6" ht="15">
      <c r="A83" s="5"/>
      <c r="F83" s="15"/>
    </row>
    <row r="84" spans="1:2" ht="15">
      <c r="A84" s="3">
        <v>2</v>
      </c>
      <c r="B84" s="4" t="s">
        <v>83</v>
      </c>
    </row>
    <row r="86" spans="4:5" ht="15">
      <c r="D86" s="154" t="s">
        <v>1</v>
      </c>
      <c r="E86" s="155"/>
    </row>
    <row r="87" spans="1:5" ht="15">
      <c r="A87" s="7"/>
      <c r="B87" s="6"/>
      <c r="C87" s="31"/>
      <c r="D87" s="36" t="s">
        <v>12</v>
      </c>
      <c r="E87" s="32" t="s">
        <v>13</v>
      </c>
    </row>
    <row r="88" spans="1:5" ht="15" customHeight="1">
      <c r="A88" s="5">
        <v>2.1</v>
      </c>
      <c r="B88" s="153" t="s">
        <v>76</v>
      </c>
      <c r="D88" s="34">
        <f>'Budget Line 2.1'!E27</f>
        <v>81250</v>
      </c>
      <c r="E88" s="13">
        <f>'Budget Line 2.1'!D27</f>
        <v>1088888.125</v>
      </c>
    </row>
    <row r="89" spans="1:5" ht="15" customHeight="1">
      <c r="A89" s="5"/>
      <c r="B89" s="153"/>
      <c r="D89" s="34">
        <v>0</v>
      </c>
      <c r="E89" s="13">
        <v>0</v>
      </c>
    </row>
    <row r="90" spans="1:5" ht="15">
      <c r="A90" s="5"/>
      <c r="B90" s="153"/>
      <c r="D90" s="34">
        <v>0</v>
      </c>
      <c r="E90" s="13">
        <v>0</v>
      </c>
    </row>
    <row r="91" spans="1:5" ht="15.75" thickBot="1">
      <c r="A91" s="5"/>
      <c r="B91" s="116"/>
      <c r="C91" s="31" t="s">
        <v>27</v>
      </c>
      <c r="D91" s="38">
        <f>SUM(D88:D90)</f>
        <v>81250</v>
      </c>
      <c r="E91" s="16">
        <f>SUM(E88:E90)</f>
        <v>1088888.125</v>
      </c>
    </row>
    <row r="92" spans="4:5" ht="15.75" thickTop="1">
      <c r="D92" s="17"/>
      <c r="E92" s="17"/>
    </row>
    <row r="93" spans="4:7" ht="15">
      <c r="D93" s="17"/>
      <c r="E93" s="17"/>
      <c r="F93" s="17"/>
      <c r="G93" s="17"/>
    </row>
    <row r="94" spans="4:8" ht="15">
      <c r="D94" s="17"/>
      <c r="E94" s="17"/>
      <c r="F94" s="17"/>
      <c r="G94" s="17"/>
      <c r="H94" s="17"/>
    </row>
    <row r="95" spans="1:8" ht="15">
      <c r="A95" s="3">
        <v>3</v>
      </c>
      <c r="B95" s="4" t="s">
        <v>84</v>
      </c>
      <c r="F95" s="17"/>
      <c r="G95" s="17"/>
      <c r="H95" s="17"/>
    </row>
    <row r="96" spans="6:8" ht="15">
      <c r="F96" s="17"/>
      <c r="G96" s="17"/>
      <c r="H96" s="17"/>
    </row>
    <row r="97" spans="4:7" ht="15">
      <c r="D97" s="154" t="s">
        <v>1</v>
      </c>
      <c r="E97" s="155"/>
      <c r="F97" s="17"/>
      <c r="G97" s="17"/>
    </row>
    <row r="98" spans="1:5" ht="15">
      <c r="A98" s="7"/>
      <c r="B98" s="33"/>
      <c r="C98" s="31"/>
      <c r="D98" s="36" t="s">
        <v>12</v>
      </c>
      <c r="E98" s="32" t="s">
        <v>13</v>
      </c>
    </row>
    <row r="99" spans="1:5" ht="15">
      <c r="A99" s="5">
        <v>3.1</v>
      </c>
      <c r="B99" s="8" t="s">
        <v>7</v>
      </c>
      <c r="D99" s="34">
        <f>'Budget Line 3.1'!E25</f>
        <v>4580</v>
      </c>
      <c r="E99" s="13">
        <f>'Budget Line 3.1'!D25</f>
        <v>61379.786</v>
      </c>
    </row>
    <row r="100" spans="1:5" ht="15">
      <c r="A100" s="5"/>
      <c r="D100" s="37">
        <v>0</v>
      </c>
      <c r="E100" s="18">
        <v>0</v>
      </c>
    </row>
    <row r="101" spans="1:5" ht="15.75" thickBot="1">
      <c r="A101" s="5"/>
      <c r="C101" s="31" t="s">
        <v>27</v>
      </c>
      <c r="D101" s="38">
        <f>SUM(D99:D100)</f>
        <v>4580</v>
      </c>
      <c r="E101" s="19">
        <f>SUM(E99:E100)</f>
        <v>61379.786</v>
      </c>
    </row>
    <row r="102" spans="1:5" ht="15.75" thickTop="1">
      <c r="A102" s="5"/>
      <c r="D102" s="28"/>
      <c r="E102" s="29"/>
    </row>
    <row r="103" spans="1:5" ht="15">
      <c r="A103" s="5"/>
      <c r="D103" s="28"/>
      <c r="E103" s="29"/>
    </row>
    <row r="104" spans="4:5" ht="15">
      <c r="D104" s="154" t="s">
        <v>1</v>
      </c>
      <c r="E104" s="155"/>
    </row>
    <row r="105" spans="1:5" ht="15">
      <c r="A105" s="7"/>
      <c r="B105" s="33"/>
      <c r="C105" s="31"/>
      <c r="D105" s="36" t="s">
        <v>12</v>
      </c>
      <c r="E105" s="32" t="s">
        <v>13</v>
      </c>
    </row>
    <row r="106" spans="1:5" ht="15">
      <c r="A106" s="5">
        <v>3.2</v>
      </c>
      <c r="B106" s="8" t="s">
        <v>10</v>
      </c>
      <c r="D106" s="34">
        <f>'Budget Line 3.2'!E24</f>
        <v>5000</v>
      </c>
      <c r="E106" s="13">
        <f>'Budget Line 3.2'!D24</f>
        <v>67008.5</v>
      </c>
    </row>
    <row r="107" spans="1:5" ht="15">
      <c r="A107" s="5"/>
      <c r="D107" s="37">
        <v>0</v>
      </c>
      <c r="E107" s="18">
        <v>0</v>
      </c>
    </row>
    <row r="108" spans="1:5" ht="15.75" thickBot="1">
      <c r="A108" s="5"/>
      <c r="C108" s="31" t="s">
        <v>27</v>
      </c>
      <c r="D108" s="38">
        <f>SUM(D104:D107)</f>
        <v>5000</v>
      </c>
      <c r="E108" s="19">
        <f>SUM(E106:E107)</f>
        <v>67008.5</v>
      </c>
    </row>
    <row r="109" ht="15.75" thickTop="1"/>
    <row r="112" spans="2:5" ht="15.75" thickBot="1">
      <c r="B112" s="1" t="s">
        <v>93</v>
      </c>
      <c r="C112" s="25"/>
      <c r="D112" s="146">
        <f>D17+D26+D35+D44+D53+D62+D71+D80+D91+D101+D108</f>
        <v>124280</v>
      </c>
      <c r="E112" s="30">
        <f>E17+E26+E35+E44+E53+E62+E71+E80+E91+E101+E108</f>
        <v>1665563.276</v>
      </c>
    </row>
    <row r="113" ht="15.75" thickTop="1">
      <c r="D113" s="126"/>
    </row>
    <row r="114" ht="15">
      <c r="D114" s="126"/>
    </row>
    <row r="115" spans="2:5" ht="15">
      <c r="B115" s="1" t="s">
        <v>99</v>
      </c>
      <c r="D115" s="154" t="s">
        <v>1</v>
      </c>
      <c r="E115" s="155"/>
    </row>
    <row r="116" spans="1:5" ht="15">
      <c r="A116" s="7"/>
      <c r="B116" s="33"/>
      <c r="C116" s="31"/>
      <c r="D116" s="36" t="s">
        <v>12</v>
      </c>
      <c r="E116" s="32" t="s">
        <v>13</v>
      </c>
    </row>
    <row r="117" spans="2:5" ht="15">
      <c r="B117" s="107" t="s">
        <v>97</v>
      </c>
      <c r="D117" s="147">
        <v>11592.96</v>
      </c>
      <c r="E117" s="145">
        <v>192374.71</v>
      </c>
    </row>
    <row r="118" spans="2:5" ht="15">
      <c r="B118" s="107" t="s">
        <v>94</v>
      </c>
      <c r="D118" s="148">
        <v>20000</v>
      </c>
      <c r="E118" s="143">
        <f>E108*4</f>
        <v>268034</v>
      </c>
    </row>
    <row r="119" spans="2:5" ht="15">
      <c r="B119" s="107" t="s">
        <v>95</v>
      </c>
      <c r="D119" s="148">
        <v>5000</v>
      </c>
      <c r="E119" s="144">
        <v>67008.5</v>
      </c>
    </row>
    <row r="120" spans="3:5" ht="15.75" thickBot="1">
      <c r="C120" s="24" t="s">
        <v>27</v>
      </c>
      <c r="D120" s="149">
        <f>SUM(D117:D119)</f>
        <v>36592.96</v>
      </c>
      <c r="E120" s="150">
        <f>SUM(E117:E119)</f>
        <v>527417.21</v>
      </c>
    </row>
    <row r="121" spans="3:5" ht="15.75" thickTop="1">
      <c r="C121" s="24"/>
      <c r="D121" s="151"/>
      <c r="E121" s="152"/>
    </row>
    <row r="122" spans="3:5" ht="15">
      <c r="C122" s="24"/>
      <c r="D122" s="151"/>
      <c r="E122" s="152"/>
    </row>
    <row r="123" spans="2:5" ht="15.75" thickBot="1">
      <c r="B123" s="107" t="s">
        <v>96</v>
      </c>
      <c r="C123" s="24"/>
      <c r="D123" s="20">
        <f>D112-D120</f>
        <v>87687.04000000001</v>
      </c>
      <c r="E123" s="21">
        <f>E112-E120</f>
        <v>1138146.066</v>
      </c>
    </row>
    <row r="124" spans="3:5" ht="15.75" thickTop="1">
      <c r="C124" s="24"/>
      <c r="D124" s="151"/>
      <c r="E124" s="152"/>
    </row>
    <row r="125" spans="3:5" ht="15">
      <c r="C125" s="24"/>
      <c r="D125" s="151"/>
      <c r="E125" s="152"/>
    </row>
  </sheetData>
  <sheetProtection/>
  <mergeCells count="14">
    <mergeCell ref="D57:E57"/>
    <mergeCell ref="D66:E66"/>
    <mergeCell ref="D75:E75"/>
    <mergeCell ref="D13:E13"/>
    <mergeCell ref="D21:E21"/>
    <mergeCell ref="D30:E30"/>
    <mergeCell ref="D39:E39"/>
    <mergeCell ref="D48:E48"/>
    <mergeCell ref="B78:B79"/>
    <mergeCell ref="D86:E86"/>
    <mergeCell ref="B88:B90"/>
    <mergeCell ref="D97:E97"/>
    <mergeCell ref="D115:E115"/>
    <mergeCell ref="D104:E104"/>
  </mergeCells>
  <printOptions/>
  <pageMargins left="0.7" right="0.7" top="0.75" bottom="0.75" header="0.3" footer="0.3"/>
  <pageSetup orientation="portrait" paperSize="9"/>
  <ignoredErrors>
    <ignoredError sqref="D26:E26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I11" sqref="I11"/>
    </sheetView>
  </sheetViews>
  <sheetFormatPr defaultColWidth="8.8515625" defaultRowHeight="15"/>
  <cols>
    <col min="1" max="1" width="17.140625" style="41" bestFit="1" customWidth="1"/>
    <col min="2" max="2" width="26.00390625" style="41" customWidth="1"/>
    <col min="3" max="3" width="19.421875" style="41" bestFit="1" customWidth="1"/>
    <col min="4" max="4" width="20.140625" style="41" customWidth="1"/>
    <col min="5" max="5" width="17.140625" style="126" bestFit="1" customWidth="1"/>
    <col min="6" max="6" width="12.421875" style="63" customWidth="1"/>
    <col min="7" max="7" width="8.28125" style="41" customWidth="1"/>
    <col min="8" max="8" width="7.7109375" style="41" customWidth="1"/>
    <col min="9" max="16384" width="8.8515625" style="41" customWidth="1"/>
  </cols>
  <sheetData>
    <row r="1" spans="1:6" ht="15">
      <c r="A1" s="92" t="s">
        <v>73</v>
      </c>
      <c r="B1" s="92" t="s">
        <v>77</v>
      </c>
      <c r="C1" s="91"/>
      <c r="D1" s="91"/>
      <c r="E1" s="123"/>
      <c r="F1" s="41"/>
    </row>
    <row r="2" spans="1:6" ht="15">
      <c r="A2" s="92"/>
      <c r="B2" s="92"/>
      <c r="C2" s="91"/>
      <c r="D2" s="91"/>
      <c r="E2" s="123"/>
      <c r="F2" s="41"/>
    </row>
    <row r="3" spans="1:13" ht="15">
      <c r="A3" s="92" t="s">
        <v>31</v>
      </c>
      <c r="B3" s="93" t="s">
        <v>29</v>
      </c>
      <c r="C3" s="90" t="s">
        <v>32</v>
      </c>
      <c r="D3" s="91"/>
      <c r="E3" s="124"/>
      <c r="F3" s="41"/>
      <c r="L3" s="42"/>
      <c r="M3" s="42"/>
    </row>
    <row r="4" spans="1:13" ht="15">
      <c r="A4" s="92"/>
      <c r="B4" s="93" t="s">
        <v>30</v>
      </c>
      <c r="C4" s="91"/>
      <c r="D4" s="91"/>
      <c r="E4" s="124"/>
      <c r="F4" s="41"/>
      <c r="L4" s="42"/>
      <c r="M4" s="42"/>
    </row>
    <row r="5" spans="1:13" ht="15.75" thickBot="1">
      <c r="A5" s="94"/>
      <c r="B5" s="95"/>
      <c r="C5" s="95"/>
      <c r="D5" s="95"/>
      <c r="E5" s="125"/>
      <c r="F5" s="41"/>
      <c r="L5" s="42"/>
      <c r="M5" s="42"/>
    </row>
    <row r="6" spans="6:13" ht="15">
      <c r="F6" s="71"/>
      <c r="G6" s="72"/>
      <c r="L6" s="42"/>
      <c r="M6" s="42"/>
    </row>
    <row r="7" spans="1:13" ht="15">
      <c r="A7" s="1"/>
      <c r="C7" s="25"/>
      <c r="D7" s="25"/>
      <c r="E7" s="127"/>
      <c r="L7" s="42"/>
      <c r="M7" s="42"/>
    </row>
    <row r="8" spans="1:2" ht="15">
      <c r="A8" s="42"/>
      <c r="B8" s="42"/>
    </row>
    <row r="9" spans="1:13" ht="15">
      <c r="A9" s="1" t="s">
        <v>74</v>
      </c>
      <c r="C9" s="25"/>
      <c r="D9" s="25"/>
      <c r="E9" s="127"/>
      <c r="L9" s="42"/>
      <c r="M9" s="42"/>
    </row>
    <row r="10" spans="1:6" ht="15">
      <c r="A10" s="40"/>
      <c r="B10" s="40" t="s">
        <v>33</v>
      </c>
      <c r="C10" s="40" t="s">
        <v>36</v>
      </c>
      <c r="D10" s="49" t="s">
        <v>13</v>
      </c>
      <c r="E10" s="45" t="s">
        <v>12</v>
      </c>
      <c r="F10" s="106">
        <v>13.4017</v>
      </c>
    </row>
    <row r="11" spans="1:6" ht="15">
      <c r="A11" s="118"/>
      <c r="B11" s="119" t="s">
        <v>6</v>
      </c>
      <c r="C11" s="111"/>
      <c r="D11" s="132">
        <f>E11*F10</f>
        <v>103863.175</v>
      </c>
      <c r="E11" s="129">
        <v>7750</v>
      </c>
      <c r="F11" s="128"/>
    </row>
    <row r="12" spans="1:6" ht="15">
      <c r="A12" s="120"/>
      <c r="B12" s="119" t="s">
        <v>78</v>
      </c>
      <c r="C12" s="111"/>
      <c r="D12" s="122">
        <f>E12*F10</f>
        <v>103863.175</v>
      </c>
      <c r="E12" s="130">
        <v>7750</v>
      </c>
      <c r="F12" s="128"/>
    </row>
    <row r="13" spans="1:6" ht="15">
      <c r="A13" s="120"/>
      <c r="B13" s="119" t="s">
        <v>8</v>
      </c>
      <c r="C13" s="111"/>
      <c r="D13" s="122">
        <f>E13*F10</f>
        <v>103863.175</v>
      </c>
      <c r="E13" s="130">
        <v>7750</v>
      </c>
      <c r="F13" s="128"/>
    </row>
    <row r="14" spans="1:6" ht="15">
      <c r="A14" s="121"/>
      <c r="B14" s="107" t="s">
        <v>9</v>
      </c>
      <c r="C14" s="53" t="s">
        <v>40</v>
      </c>
      <c r="D14" s="122">
        <f>E14*F10</f>
        <v>103863.175</v>
      </c>
      <c r="E14" s="130">
        <v>7750</v>
      </c>
      <c r="F14" s="42"/>
    </row>
    <row r="15" spans="1:6" ht="15">
      <c r="A15" s="117"/>
      <c r="B15" s="107" t="s">
        <v>79</v>
      </c>
      <c r="C15" s="111" t="s">
        <v>40</v>
      </c>
      <c r="D15" s="54">
        <f>E15*F10</f>
        <v>103863.175</v>
      </c>
      <c r="E15" s="131">
        <v>7750</v>
      </c>
      <c r="F15" s="41"/>
    </row>
    <row r="16" spans="1:6" ht="15">
      <c r="A16" s="43"/>
      <c r="B16" s="112"/>
      <c r="C16" s="79" t="s">
        <v>27</v>
      </c>
      <c r="D16" s="77">
        <f>SUM(D11:D15)</f>
        <v>519315.875</v>
      </c>
      <c r="E16" s="66">
        <f>SUM(E11:E15)</f>
        <v>38750</v>
      </c>
      <c r="F16" s="41"/>
    </row>
    <row r="17" spans="1:2" ht="15">
      <c r="A17" s="42"/>
      <c r="B17" s="42"/>
    </row>
    <row r="18" ht="15">
      <c r="A18" s="1" t="s">
        <v>75</v>
      </c>
    </row>
    <row r="19" spans="1:6" ht="15">
      <c r="A19" s="40"/>
      <c r="B19" s="40" t="s">
        <v>33</v>
      </c>
      <c r="C19" s="40" t="s">
        <v>36</v>
      </c>
      <c r="D19" s="49" t="s">
        <v>13</v>
      </c>
      <c r="E19" s="45" t="s">
        <v>12</v>
      </c>
      <c r="F19" s="106">
        <v>13.4017</v>
      </c>
    </row>
    <row r="20" spans="1:6" ht="15">
      <c r="A20" s="118"/>
      <c r="B20" s="119" t="s">
        <v>6</v>
      </c>
      <c r="C20" s="111"/>
      <c r="D20" s="132">
        <f>E20*F19</f>
        <v>113914.45</v>
      </c>
      <c r="E20" s="129">
        <v>8500</v>
      </c>
      <c r="F20" s="128"/>
    </row>
    <row r="21" spans="1:6" ht="15">
      <c r="A21" s="120"/>
      <c r="B21" s="119" t="s">
        <v>78</v>
      </c>
      <c r="C21" s="111"/>
      <c r="D21" s="122">
        <f>E21*F19</f>
        <v>113914.45</v>
      </c>
      <c r="E21" s="130">
        <v>8500</v>
      </c>
      <c r="F21" s="128"/>
    </row>
    <row r="22" spans="1:6" ht="15">
      <c r="A22" s="120"/>
      <c r="B22" s="119" t="s">
        <v>8</v>
      </c>
      <c r="C22" s="111"/>
      <c r="D22" s="122">
        <f>E22*F19</f>
        <v>113914.45</v>
      </c>
      <c r="E22" s="130">
        <v>8500</v>
      </c>
      <c r="F22" s="128"/>
    </row>
    <row r="23" spans="1:6" ht="15">
      <c r="A23" s="121"/>
      <c r="B23" s="107" t="s">
        <v>9</v>
      </c>
      <c r="C23" s="53" t="s">
        <v>40</v>
      </c>
      <c r="D23" s="122">
        <f>E23*F19</f>
        <v>113914.45</v>
      </c>
      <c r="E23" s="130">
        <v>8500</v>
      </c>
      <c r="F23" s="42"/>
    </row>
    <row r="24" spans="1:6" ht="15">
      <c r="A24" s="117"/>
      <c r="B24" s="107" t="s">
        <v>79</v>
      </c>
      <c r="C24" s="111" t="s">
        <v>40</v>
      </c>
      <c r="D24" s="54">
        <f>E24*F19</f>
        <v>113914.45</v>
      </c>
      <c r="E24" s="131">
        <v>8500</v>
      </c>
      <c r="F24" s="41"/>
    </row>
    <row r="25" spans="1:6" ht="15">
      <c r="A25" s="43"/>
      <c r="B25" s="112"/>
      <c r="C25" s="79" t="s">
        <v>27</v>
      </c>
      <c r="D25" s="77">
        <f>SUM(D20:D24)</f>
        <v>569572.25</v>
      </c>
      <c r="E25" s="66">
        <f>SUM(E20:E24)</f>
        <v>42500</v>
      </c>
      <c r="F25" s="41"/>
    </row>
    <row r="27" spans="3:5" ht="15">
      <c r="C27" s="79" t="s">
        <v>67</v>
      </c>
      <c r="D27" s="77">
        <f>D16+D25</f>
        <v>1088888.125</v>
      </c>
      <c r="E27" s="66">
        <f>E16+E25</f>
        <v>81250</v>
      </c>
    </row>
    <row r="29" ht="15">
      <c r="A29" s="4" t="s">
        <v>80</v>
      </c>
    </row>
    <row r="30" ht="15">
      <c r="A30" s="107" t="s">
        <v>81</v>
      </c>
    </row>
    <row r="31" ht="15">
      <c r="A31" s="10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C34" sqref="C34"/>
    </sheetView>
  </sheetViews>
  <sheetFormatPr defaultColWidth="8.8515625" defaultRowHeight="15"/>
  <cols>
    <col min="1" max="1" width="21.00390625" style="107" bestFit="1" customWidth="1"/>
    <col min="2" max="2" width="48.140625" style="107" bestFit="1" customWidth="1"/>
    <col min="3" max="3" width="19.421875" style="107" bestFit="1" customWidth="1"/>
    <col min="4" max="4" width="20.140625" style="107" customWidth="1"/>
    <col min="5" max="5" width="17.140625" style="107" bestFit="1" customWidth="1"/>
    <col min="6" max="6" width="12.421875" style="63" customWidth="1"/>
    <col min="7" max="7" width="8.28125" style="107" customWidth="1"/>
    <col min="8" max="8" width="7.7109375" style="107" customWidth="1"/>
    <col min="9" max="16384" width="8.8515625" style="107" customWidth="1"/>
  </cols>
  <sheetData>
    <row r="1" spans="1:7" s="1" customFormat="1" ht="15">
      <c r="A1" s="92" t="s">
        <v>85</v>
      </c>
      <c r="B1" s="90" t="s">
        <v>23</v>
      </c>
      <c r="C1" s="90"/>
      <c r="D1" s="90"/>
      <c r="E1" s="90"/>
      <c r="F1" s="97"/>
      <c r="G1" s="90"/>
    </row>
    <row r="2" spans="1:7" s="1" customFormat="1" ht="15">
      <c r="A2" s="92"/>
      <c r="B2" s="90"/>
      <c r="C2" s="90"/>
      <c r="D2" s="90"/>
      <c r="E2" s="90"/>
      <c r="F2" s="97"/>
      <c r="G2" s="90"/>
    </row>
    <row r="3" spans="1:13" ht="15">
      <c r="A3" s="92" t="s">
        <v>31</v>
      </c>
      <c r="B3" s="93" t="s">
        <v>29</v>
      </c>
      <c r="C3" s="90" t="s">
        <v>32</v>
      </c>
      <c r="D3" s="133"/>
      <c r="E3" s="133"/>
      <c r="F3" s="99"/>
      <c r="G3" s="133"/>
      <c r="L3" s="119"/>
      <c r="M3" s="119"/>
    </row>
    <row r="4" spans="1:13" ht="15">
      <c r="A4" s="92"/>
      <c r="B4" s="93" t="s">
        <v>30</v>
      </c>
      <c r="C4" s="133"/>
      <c r="D4" s="133"/>
      <c r="E4" s="133"/>
      <c r="F4" s="99"/>
      <c r="G4" s="133"/>
      <c r="L4" s="119"/>
      <c r="M4" s="119"/>
    </row>
    <row r="5" spans="1:13" ht="15.75" thickBot="1">
      <c r="A5" s="94"/>
      <c r="B5" s="134"/>
      <c r="C5" s="134"/>
      <c r="D5" s="134"/>
      <c r="E5" s="134"/>
      <c r="F5" s="101"/>
      <c r="G5" s="134"/>
      <c r="L5" s="119"/>
      <c r="M5" s="119"/>
    </row>
    <row r="6" spans="6:13" ht="15">
      <c r="F6" s="71"/>
      <c r="G6" s="72"/>
      <c r="L6" s="119"/>
      <c r="M6" s="119"/>
    </row>
    <row r="8" spans="1:6" ht="15">
      <c r="A8" s="40" t="s">
        <v>0</v>
      </c>
      <c r="B8" s="40" t="s">
        <v>33</v>
      </c>
      <c r="C8" s="40" t="s">
        <v>36</v>
      </c>
      <c r="D8" s="49" t="s">
        <v>13</v>
      </c>
      <c r="E8" s="45" t="s">
        <v>12</v>
      </c>
      <c r="F8" s="106">
        <v>13.4017</v>
      </c>
    </row>
    <row r="9" spans="1:6" ht="15">
      <c r="A9" s="115" t="s">
        <v>89</v>
      </c>
      <c r="B9" s="107" t="s">
        <v>87</v>
      </c>
      <c r="C9" s="50" t="s">
        <v>88</v>
      </c>
      <c r="D9" s="51">
        <f>E9*F8</f>
        <v>50658.426</v>
      </c>
      <c r="E9" s="46">
        <v>3780</v>
      </c>
      <c r="F9" s="107"/>
    </row>
    <row r="10" spans="1:6" ht="15">
      <c r="A10" s="121" t="s">
        <v>89</v>
      </c>
      <c r="B10" s="107" t="s">
        <v>90</v>
      </c>
      <c r="C10" s="53"/>
      <c r="D10" s="54">
        <f>E10*F8</f>
        <v>10721.36</v>
      </c>
      <c r="E10" s="47">
        <v>800</v>
      </c>
      <c r="F10" s="107"/>
    </row>
    <row r="11" spans="1:6" ht="15">
      <c r="A11" s="135"/>
      <c r="B11" s="53"/>
      <c r="C11" s="53"/>
      <c r="D11" s="54"/>
      <c r="E11" s="64"/>
      <c r="F11" s="107"/>
    </row>
    <row r="12" spans="1:6" ht="15">
      <c r="A12" s="135"/>
      <c r="B12" s="53"/>
      <c r="C12" s="53"/>
      <c r="D12" s="54"/>
      <c r="E12" s="64"/>
      <c r="F12" s="107"/>
    </row>
    <row r="13" spans="1:6" ht="15">
      <c r="A13" s="135"/>
      <c r="B13" s="53"/>
      <c r="C13" s="53"/>
      <c r="D13" s="54"/>
      <c r="E13" s="64"/>
      <c r="F13" s="107"/>
    </row>
    <row r="14" spans="1:6" ht="15">
      <c r="A14" s="135"/>
      <c r="B14" s="53"/>
      <c r="C14" s="56"/>
      <c r="D14" s="54"/>
      <c r="E14" s="64"/>
      <c r="F14" s="107"/>
    </row>
    <row r="15" spans="1:6" ht="15">
      <c r="A15" s="135"/>
      <c r="B15" s="53"/>
      <c r="C15" s="53"/>
      <c r="D15" s="54"/>
      <c r="E15" s="64"/>
      <c r="F15" s="107"/>
    </row>
    <row r="16" spans="1:6" ht="15">
      <c r="A16" s="135"/>
      <c r="B16" s="53"/>
      <c r="C16" s="56"/>
      <c r="D16" s="54"/>
      <c r="E16" s="64"/>
      <c r="F16" s="107"/>
    </row>
    <row r="17" spans="1:6" ht="15">
      <c r="A17" s="135"/>
      <c r="B17" s="53"/>
      <c r="C17" s="56"/>
      <c r="D17" s="54"/>
      <c r="E17" s="64"/>
      <c r="F17" s="107"/>
    </row>
    <row r="18" spans="1:6" ht="15">
      <c r="A18" s="135"/>
      <c r="B18" s="53"/>
      <c r="C18" s="56"/>
      <c r="D18" s="54"/>
      <c r="E18" s="64"/>
      <c r="F18" s="107"/>
    </row>
    <row r="19" spans="1:6" ht="15">
      <c r="A19" s="135"/>
      <c r="B19" s="136"/>
      <c r="C19" s="137"/>
      <c r="D19" s="138"/>
      <c r="E19" s="64"/>
      <c r="F19" s="107"/>
    </row>
    <row r="20" spans="1:6" ht="15">
      <c r="A20" s="135"/>
      <c r="B20" s="136"/>
      <c r="C20" s="137"/>
      <c r="D20" s="138"/>
      <c r="E20" s="64"/>
      <c r="F20" s="107"/>
    </row>
    <row r="21" spans="1:6" ht="15">
      <c r="A21" s="135"/>
      <c r="B21" s="136"/>
      <c r="C21" s="137"/>
      <c r="D21" s="138"/>
      <c r="E21" s="64"/>
      <c r="F21" s="107"/>
    </row>
    <row r="22" spans="1:6" ht="15">
      <c r="A22" s="135"/>
      <c r="B22" s="136"/>
      <c r="C22" s="137"/>
      <c r="D22" s="138"/>
      <c r="E22" s="64"/>
      <c r="F22" s="107"/>
    </row>
    <row r="23" spans="1:6" ht="15">
      <c r="A23" s="135"/>
      <c r="B23" s="136"/>
      <c r="C23" s="137"/>
      <c r="D23" s="138"/>
      <c r="E23" s="64"/>
      <c r="F23" s="107"/>
    </row>
    <row r="24" spans="1:6" ht="15">
      <c r="A24" s="139"/>
      <c r="B24" s="140"/>
      <c r="C24" s="140"/>
      <c r="D24" s="141"/>
      <c r="E24" s="65"/>
      <c r="F24" s="107"/>
    </row>
    <row r="25" spans="1:6" ht="15">
      <c r="A25" s="142"/>
      <c r="C25" s="79" t="s">
        <v>27</v>
      </c>
      <c r="D25" s="62">
        <f>SUM(D9:D24)</f>
        <v>61379.786</v>
      </c>
      <c r="E25" s="66">
        <f>SUM(E9:E24)</f>
        <v>4580</v>
      </c>
      <c r="F25" s="107"/>
    </row>
  </sheetData>
  <sheetProtection/>
  <printOptions/>
  <pageMargins left="0.7" right="0.7" top="0.75" bottom="0.75" header="0.3" footer="0.3"/>
  <pageSetup orientation="portrait" paperSize="9"/>
  <ignoredErrors>
    <ignoredError sqref="D25:E25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I22" sqref="I22"/>
    </sheetView>
  </sheetViews>
  <sheetFormatPr defaultColWidth="8.8515625" defaultRowHeight="15"/>
  <cols>
    <col min="1" max="1" width="21.00390625" style="41" bestFit="1" customWidth="1"/>
    <col min="2" max="2" width="22.7109375" style="41" customWidth="1"/>
    <col min="3" max="3" width="51.00390625" style="41" bestFit="1" customWidth="1"/>
    <col min="4" max="4" width="20.140625" style="41" customWidth="1"/>
    <col min="5" max="5" width="17.140625" style="41" bestFit="1" customWidth="1"/>
    <col min="6" max="6" width="11.421875" style="63" bestFit="1" customWidth="1"/>
    <col min="7" max="7" width="8.28125" style="41" customWidth="1"/>
    <col min="8" max="8" width="7.7109375" style="41" customWidth="1"/>
    <col min="9" max="16384" width="8.8515625" style="41" customWidth="1"/>
  </cols>
  <sheetData>
    <row r="1" spans="1:6" ht="15">
      <c r="A1" s="92" t="s">
        <v>91</v>
      </c>
      <c r="B1" s="90" t="s">
        <v>24</v>
      </c>
      <c r="C1" s="91"/>
      <c r="D1" s="91"/>
      <c r="E1" s="91"/>
      <c r="F1" s="99"/>
    </row>
    <row r="2" spans="1:6" ht="15">
      <c r="A2" s="92"/>
      <c r="B2" s="90"/>
      <c r="C2" s="90"/>
      <c r="D2" s="91"/>
      <c r="E2" s="91"/>
      <c r="F2" s="99"/>
    </row>
    <row r="3" spans="1:6" ht="15">
      <c r="A3" s="92" t="s">
        <v>31</v>
      </c>
      <c r="B3" s="93" t="s">
        <v>29</v>
      </c>
      <c r="C3" s="90" t="s">
        <v>32</v>
      </c>
      <c r="D3" s="91"/>
      <c r="E3" s="91"/>
      <c r="F3" s="99"/>
    </row>
    <row r="4" spans="1:6" ht="15">
      <c r="A4" s="92"/>
      <c r="B4" s="93" t="s">
        <v>30</v>
      </c>
      <c r="C4" s="91"/>
      <c r="D4" s="91"/>
      <c r="E4" s="91"/>
      <c r="F4" s="99"/>
    </row>
    <row r="5" spans="1:13" ht="15.75" thickBot="1">
      <c r="A5" s="94"/>
      <c r="B5" s="95"/>
      <c r="C5" s="95"/>
      <c r="D5" s="95"/>
      <c r="E5" s="95"/>
      <c r="F5" s="101"/>
      <c r="L5" s="42"/>
      <c r="M5" s="42"/>
    </row>
    <row r="6" spans="6:13" ht="15">
      <c r="F6" s="71"/>
      <c r="G6" s="72"/>
      <c r="L6" s="42"/>
      <c r="M6" s="42"/>
    </row>
    <row r="7" spans="1:13" ht="15">
      <c r="A7" s="1"/>
      <c r="C7" s="25"/>
      <c r="D7" s="25"/>
      <c r="E7" s="78"/>
      <c r="L7" s="42"/>
      <c r="M7" s="42"/>
    </row>
    <row r="8" spans="1:6" ht="15">
      <c r="A8" s="40" t="s">
        <v>0</v>
      </c>
      <c r="B8" s="40" t="s">
        <v>33</v>
      </c>
      <c r="C8" s="40" t="s">
        <v>36</v>
      </c>
      <c r="D8" s="49" t="s">
        <v>13</v>
      </c>
      <c r="E8" s="45" t="s">
        <v>12</v>
      </c>
      <c r="F8" s="106">
        <v>13.4017</v>
      </c>
    </row>
    <row r="9" spans="1:6" ht="15">
      <c r="A9" s="115" t="s">
        <v>89</v>
      </c>
      <c r="B9" s="107" t="s">
        <v>10</v>
      </c>
      <c r="C9" s="50" t="s">
        <v>92</v>
      </c>
      <c r="D9" s="51">
        <f>E9*F8</f>
        <v>67008.5</v>
      </c>
      <c r="E9" s="46">
        <v>5000</v>
      </c>
      <c r="F9" s="107"/>
    </row>
    <row r="10" spans="1:6" ht="15">
      <c r="A10" s="135"/>
      <c r="B10" s="53"/>
      <c r="C10" s="53"/>
      <c r="D10" s="54"/>
      <c r="E10" s="64"/>
      <c r="F10" s="107"/>
    </row>
    <row r="11" spans="1:6" ht="15">
      <c r="A11" s="135"/>
      <c r="B11" s="53"/>
      <c r="C11" s="53"/>
      <c r="D11" s="54"/>
      <c r="E11" s="64"/>
      <c r="F11" s="107"/>
    </row>
    <row r="12" spans="1:6" ht="15">
      <c r="A12" s="135"/>
      <c r="B12" s="53"/>
      <c r="C12" s="53"/>
      <c r="D12" s="54"/>
      <c r="E12" s="64"/>
      <c r="F12" s="107"/>
    </row>
    <row r="13" spans="1:6" ht="15">
      <c r="A13" s="135"/>
      <c r="B13" s="53"/>
      <c r="C13" s="56"/>
      <c r="D13" s="54"/>
      <c r="E13" s="64"/>
      <c r="F13" s="107"/>
    </row>
    <row r="14" spans="1:6" ht="15">
      <c r="A14" s="135"/>
      <c r="B14" s="53"/>
      <c r="C14" s="53"/>
      <c r="D14" s="54"/>
      <c r="E14" s="64"/>
      <c r="F14" s="107"/>
    </row>
    <row r="15" spans="1:6" ht="15">
      <c r="A15" s="135"/>
      <c r="B15" s="53"/>
      <c r="C15" s="56"/>
      <c r="D15" s="54"/>
      <c r="E15" s="64"/>
      <c r="F15" s="107"/>
    </row>
    <row r="16" spans="1:6" ht="15">
      <c r="A16" s="135"/>
      <c r="B16" s="53"/>
      <c r="C16" s="56"/>
      <c r="D16" s="54"/>
      <c r="E16" s="64"/>
      <c r="F16" s="107"/>
    </row>
    <row r="17" spans="1:6" ht="15">
      <c r="A17" s="135"/>
      <c r="B17" s="53"/>
      <c r="C17" s="56"/>
      <c r="D17" s="54"/>
      <c r="E17" s="64"/>
      <c r="F17" s="107"/>
    </row>
    <row r="18" spans="1:6" ht="15">
      <c r="A18" s="135"/>
      <c r="B18" s="136"/>
      <c r="C18" s="137"/>
      <c r="D18" s="138"/>
      <c r="E18" s="64"/>
      <c r="F18" s="107"/>
    </row>
    <row r="19" spans="1:6" ht="15">
      <c r="A19" s="135"/>
      <c r="B19" s="136"/>
      <c r="C19" s="137"/>
      <c r="D19" s="138"/>
      <c r="E19" s="64"/>
      <c r="F19" s="107"/>
    </row>
    <row r="20" spans="1:6" ht="15">
      <c r="A20" s="135"/>
      <c r="B20" s="136"/>
      <c r="C20" s="137"/>
      <c r="D20" s="138"/>
      <c r="E20" s="64"/>
      <c r="F20" s="107"/>
    </row>
    <row r="21" spans="1:6" ht="15">
      <c r="A21" s="135"/>
      <c r="B21" s="136"/>
      <c r="C21" s="137"/>
      <c r="D21" s="138"/>
      <c r="E21" s="64"/>
      <c r="F21" s="107"/>
    </row>
    <row r="22" spans="1:6" ht="15">
      <c r="A22" s="135"/>
      <c r="B22" s="136"/>
      <c r="C22" s="137"/>
      <c r="D22" s="138"/>
      <c r="E22" s="64"/>
      <c r="F22" s="107"/>
    </row>
    <row r="23" spans="1:6" ht="15">
      <c r="A23" s="139"/>
      <c r="B23" s="140"/>
      <c r="C23" s="140"/>
      <c r="D23" s="141"/>
      <c r="E23" s="65"/>
      <c r="F23" s="107"/>
    </row>
    <row r="24" spans="1:6" ht="15">
      <c r="A24" s="142"/>
      <c r="B24" s="107"/>
      <c r="C24" s="79" t="s">
        <v>27</v>
      </c>
      <c r="D24" s="62">
        <f>SUM(D9:D23)</f>
        <v>67008.5</v>
      </c>
      <c r="E24" s="66">
        <f>SUM(E9:E23)</f>
        <v>5000</v>
      </c>
      <c r="F24" s="107"/>
    </row>
  </sheetData>
  <sheetProtection/>
  <printOptions/>
  <pageMargins left="0.7" right="0.7" top="0.75" bottom="0.75" header="0.3" footer="0.3"/>
  <pageSetup orientation="portrait" paperSize="9"/>
  <ignoredErrors>
    <ignoredError sqref="D24:E2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C37" sqref="C37"/>
    </sheetView>
  </sheetViews>
  <sheetFormatPr defaultColWidth="8.8515625" defaultRowHeight="15"/>
  <cols>
    <col min="1" max="1" width="17.140625" style="41" customWidth="1"/>
    <col min="2" max="2" width="42.00390625" style="41" customWidth="1"/>
    <col min="3" max="3" width="34.7109375" style="41" bestFit="1" customWidth="1"/>
    <col min="4" max="4" width="20.140625" style="41" customWidth="1"/>
    <col min="5" max="5" width="17.140625" style="70" bestFit="1" customWidth="1"/>
    <col min="6" max="6" width="12.421875" style="63" customWidth="1"/>
    <col min="7" max="7" width="8.28125" style="41" customWidth="1"/>
    <col min="8" max="8" width="7.7109375" style="41" customWidth="1"/>
    <col min="9" max="16384" width="8.8515625" style="41" customWidth="1"/>
  </cols>
  <sheetData>
    <row r="1" spans="1:6" ht="15">
      <c r="A1" s="92" t="s">
        <v>14</v>
      </c>
      <c r="B1" s="90" t="s">
        <v>26</v>
      </c>
      <c r="C1" s="91"/>
      <c r="D1" s="91"/>
      <c r="E1" s="98"/>
      <c r="F1" s="99"/>
    </row>
    <row r="2" spans="1:6" ht="15">
      <c r="A2" s="92"/>
      <c r="B2" s="90"/>
      <c r="C2" s="90"/>
      <c r="D2" s="91"/>
      <c r="E2" s="98"/>
      <c r="F2" s="99"/>
    </row>
    <row r="3" spans="1:6" ht="15">
      <c r="A3" s="92" t="s">
        <v>31</v>
      </c>
      <c r="B3" s="93" t="s">
        <v>29</v>
      </c>
      <c r="C3" s="90" t="s">
        <v>32</v>
      </c>
      <c r="D3" s="91"/>
      <c r="E3" s="98"/>
      <c r="F3" s="99"/>
    </row>
    <row r="4" spans="1:6" ht="15">
      <c r="A4" s="92"/>
      <c r="B4" s="93" t="s">
        <v>30</v>
      </c>
      <c r="C4" s="91"/>
      <c r="D4" s="91"/>
      <c r="E4" s="98"/>
      <c r="F4" s="99"/>
    </row>
    <row r="5" spans="1:13" ht="15.75" thickBot="1">
      <c r="A5" s="94"/>
      <c r="B5" s="95"/>
      <c r="C5" s="95"/>
      <c r="D5" s="95"/>
      <c r="E5" s="100"/>
      <c r="F5" s="101"/>
      <c r="L5" s="42"/>
      <c r="M5" s="42"/>
    </row>
    <row r="6" spans="6:13" ht="15">
      <c r="F6" s="71"/>
      <c r="L6" s="42"/>
      <c r="M6" s="42"/>
    </row>
    <row r="7" spans="1:13" ht="15">
      <c r="A7" s="1"/>
      <c r="C7" s="25"/>
      <c r="D7" s="25"/>
      <c r="E7" s="73"/>
      <c r="L7" s="42"/>
      <c r="M7" s="42"/>
    </row>
    <row r="8" spans="1:6" ht="15">
      <c r="A8" s="40" t="s">
        <v>0</v>
      </c>
      <c r="B8" s="40" t="s">
        <v>33</v>
      </c>
      <c r="C8" s="40" t="s">
        <v>36</v>
      </c>
      <c r="D8" s="49" t="s">
        <v>13</v>
      </c>
      <c r="E8" s="45" t="s">
        <v>12</v>
      </c>
      <c r="F8" s="106">
        <v>13.4017</v>
      </c>
    </row>
    <row r="9" spans="1:6" ht="15">
      <c r="A9" s="115" t="s">
        <v>43</v>
      </c>
      <c r="B9" s="107" t="s">
        <v>59</v>
      </c>
      <c r="C9" s="50"/>
      <c r="D9" s="51">
        <f>E9*F8</f>
        <v>21375.7115</v>
      </c>
      <c r="E9" s="46">
        <v>1595</v>
      </c>
      <c r="F9" s="41"/>
    </row>
    <row r="10" spans="1:6" ht="15">
      <c r="A10" s="105" t="s">
        <v>43</v>
      </c>
      <c r="B10" s="107" t="s">
        <v>60</v>
      </c>
      <c r="C10" s="53" t="s">
        <v>63</v>
      </c>
      <c r="D10" s="54">
        <f>E10*F8</f>
        <v>9381.19</v>
      </c>
      <c r="E10" s="47">
        <v>700</v>
      </c>
      <c r="F10" s="41"/>
    </row>
    <row r="11" spans="1:6" ht="15">
      <c r="A11" s="105" t="s">
        <v>44</v>
      </c>
      <c r="B11" s="107" t="s">
        <v>61</v>
      </c>
      <c r="C11" s="53"/>
      <c r="D11" s="54">
        <f>E11*F8</f>
        <v>21375.7115</v>
      </c>
      <c r="E11" s="47">
        <v>1595</v>
      </c>
      <c r="F11" s="41"/>
    </row>
    <row r="12" spans="1:6" ht="15">
      <c r="A12" s="105" t="s">
        <v>44</v>
      </c>
      <c r="B12" s="107" t="s">
        <v>62</v>
      </c>
      <c r="C12" s="53" t="s">
        <v>63</v>
      </c>
      <c r="D12" s="54">
        <f>E12*F8</f>
        <v>17422.21</v>
      </c>
      <c r="E12" s="47">
        <v>1300</v>
      </c>
      <c r="F12" s="41"/>
    </row>
    <row r="13" spans="1:6" ht="15">
      <c r="A13" s="52"/>
      <c r="B13" s="53"/>
      <c r="C13" s="53"/>
      <c r="D13" s="54"/>
      <c r="E13" s="64"/>
      <c r="F13" s="41"/>
    </row>
    <row r="14" spans="1:6" ht="15">
      <c r="A14" s="52"/>
      <c r="B14" s="53"/>
      <c r="C14" s="53"/>
      <c r="D14" s="54"/>
      <c r="E14" s="64"/>
      <c r="F14" s="41"/>
    </row>
    <row r="15" spans="1:6" ht="15">
      <c r="A15" s="52"/>
      <c r="B15" s="53"/>
      <c r="C15" s="53"/>
      <c r="D15" s="54"/>
      <c r="E15" s="64"/>
      <c r="F15" s="41"/>
    </row>
    <row r="16" spans="1:6" ht="15">
      <c r="A16" s="52"/>
      <c r="B16" s="53"/>
      <c r="C16" s="56"/>
      <c r="D16" s="54"/>
      <c r="E16" s="64"/>
      <c r="F16" s="41"/>
    </row>
    <row r="17" spans="1:6" ht="15">
      <c r="A17" s="52"/>
      <c r="B17" s="53"/>
      <c r="C17" s="53"/>
      <c r="D17" s="54"/>
      <c r="E17" s="64"/>
      <c r="F17" s="41"/>
    </row>
    <row r="18" spans="1:6" ht="15">
      <c r="A18" s="52"/>
      <c r="B18" s="53"/>
      <c r="C18" s="56"/>
      <c r="D18" s="54"/>
      <c r="E18" s="64"/>
      <c r="F18" s="41"/>
    </row>
    <row r="19" spans="1:6" ht="15">
      <c r="A19" s="52"/>
      <c r="B19" s="53"/>
      <c r="C19" s="56"/>
      <c r="D19" s="54"/>
      <c r="E19" s="64"/>
      <c r="F19" s="41"/>
    </row>
    <row r="20" spans="1:6" ht="15">
      <c r="A20" s="52"/>
      <c r="B20" s="53"/>
      <c r="C20" s="56"/>
      <c r="D20" s="54"/>
      <c r="E20" s="64"/>
      <c r="F20" s="41"/>
    </row>
    <row r="21" spans="1:6" ht="15">
      <c r="A21" s="52"/>
      <c r="B21" s="44"/>
      <c r="C21" s="57"/>
      <c r="D21" s="58"/>
      <c r="E21" s="64"/>
      <c r="F21" s="41"/>
    </row>
    <row r="22" spans="1:6" ht="15">
      <c r="A22" s="52"/>
      <c r="B22" s="44"/>
      <c r="C22" s="57"/>
      <c r="D22" s="58"/>
      <c r="E22" s="64"/>
      <c r="F22" s="41"/>
    </row>
    <row r="23" spans="1:6" ht="15">
      <c r="A23" s="52"/>
      <c r="B23" s="44"/>
      <c r="C23" s="57"/>
      <c r="D23" s="58"/>
      <c r="E23" s="64"/>
      <c r="F23" s="41"/>
    </row>
    <row r="24" spans="1:6" ht="15">
      <c r="A24" s="52"/>
      <c r="B24" s="44"/>
      <c r="C24" s="57"/>
      <c r="D24" s="58"/>
      <c r="E24" s="64"/>
      <c r="F24" s="41"/>
    </row>
    <row r="25" spans="1:6" ht="15">
      <c r="A25" s="52"/>
      <c r="B25" s="44"/>
      <c r="C25" s="57"/>
      <c r="D25" s="58"/>
      <c r="E25" s="64"/>
      <c r="F25" s="41"/>
    </row>
    <row r="26" spans="1:6" ht="15">
      <c r="A26" s="59"/>
      <c r="B26" s="60"/>
      <c r="C26" s="60"/>
      <c r="D26" s="61"/>
      <c r="E26" s="65"/>
      <c r="F26" s="41"/>
    </row>
    <row r="27" spans="1:6" ht="15">
      <c r="A27" s="80"/>
      <c r="C27" s="79" t="s">
        <v>27</v>
      </c>
      <c r="D27" s="62">
        <f>SUM(D9:D26)</f>
        <v>69554.823</v>
      </c>
      <c r="E27" s="66">
        <f>SUM(E9:E26)</f>
        <v>5190</v>
      </c>
      <c r="F27" s="41"/>
    </row>
  </sheetData>
  <sheetProtection/>
  <printOptions/>
  <pageMargins left="0.7" right="0.7" top="0.75" bottom="0.75" header="0.3" footer="0.3"/>
  <pageSetup orientation="portrait" paperSize="9"/>
  <ignoredErrors>
    <ignoredError sqref="D27:E2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C1" sqref="C1:C65536"/>
    </sheetView>
  </sheetViews>
  <sheetFormatPr defaultColWidth="8.8515625" defaultRowHeight="15"/>
  <cols>
    <col min="1" max="1" width="17.140625" style="41" bestFit="1" customWidth="1"/>
    <col min="2" max="2" width="51.28125" style="41" customWidth="1"/>
    <col min="3" max="3" width="50.421875" style="41" bestFit="1" customWidth="1"/>
    <col min="4" max="4" width="22.00390625" style="41" customWidth="1"/>
    <col min="5" max="5" width="17.140625" style="41" bestFit="1" customWidth="1"/>
    <col min="6" max="6" width="11.8515625" style="63" customWidth="1"/>
    <col min="7" max="7" width="6.8515625" style="41" customWidth="1"/>
    <col min="8" max="8" width="6.00390625" style="41" customWidth="1"/>
    <col min="9" max="16384" width="8.8515625" style="41" customWidth="1"/>
  </cols>
  <sheetData>
    <row r="1" spans="1:6" ht="15">
      <c r="A1" s="90" t="s">
        <v>16</v>
      </c>
      <c r="B1" s="90" t="s">
        <v>15</v>
      </c>
      <c r="C1" s="91"/>
      <c r="D1" s="91"/>
      <c r="E1" s="91"/>
      <c r="F1" s="41"/>
    </row>
    <row r="2" spans="1:5" s="1" customFormat="1" ht="15">
      <c r="A2" s="92"/>
      <c r="B2" s="90"/>
      <c r="C2" s="90"/>
      <c r="D2" s="90"/>
      <c r="E2" s="90"/>
    </row>
    <row r="3" spans="1:13" ht="15">
      <c r="A3" s="92" t="s">
        <v>31</v>
      </c>
      <c r="B3" s="93" t="s">
        <v>29</v>
      </c>
      <c r="C3" s="90" t="s">
        <v>32</v>
      </c>
      <c r="D3" s="91"/>
      <c r="E3" s="91"/>
      <c r="F3" s="41"/>
      <c r="L3" s="42"/>
      <c r="M3" s="42"/>
    </row>
    <row r="4" spans="1:13" ht="15">
      <c r="A4" s="92"/>
      <c r="B4" s="93" t="s">
        <v>30</v>
      </c>
      <c r="C4" s="91"/>
      <c r="D4" s="91"/>
      <c r="E4" s="91"/>
      <c r="F4" s="41"/>
      <c r="L4" s="42"/>
      <c r="M4" s="42"/>
    </row>
    <row r="5" spans="1:6" ht="15.75" thickBot="1">
      <c r="A5" s="94"/>
      <c r="B5" s="95"/>
      <c r="C5" s="95"/>
      <c r="D5" s="95"/>
      <c r="E5" s="95"/>
      <c r="F5" s="41"/>
    </row>
    <row r="6" ht="15">
      <c r="E6" s="48"/>
    </row>
    <row r="8" spans="1:5" ht="15">
      <c r="A8" s="1"/>
      <c r="C8" s="25"/>
      <c r="D8" s="25"/>
      <c r="E8" s="48"/>
    </row>
    <row r="9" spans="1:6" ht="15">
      <c r="A9" s="40" t="s">
        <v>0</v>
      </c>
      <c r="B9" s="40" t="s">
        <v>33</v>
      </c>
      <c r="C9" s="40" t="s">
        <v>36</v>
      </c>
      <c r="D9" s="49" t="s">
        <v>13</v>
      </c>
      <c r="E9" s="45" t="s">
        <v>12</v>
      </c>
      <c r="F9" s="106">
        <v>13.4017</v>
      </c>
    </row>
    <row r="10" spans="1:6" ht="15">
      <c r="A10" s="104" t="s">
        <v>43</v>
      </c>
      <c r="B10" s="81" t="s">
        <v>37</v>
      </c>
      <c r="C10" s="50" t="s">
        <v>38</v>
      </c>
      <c r="D10" s="51">
        <f>E10*F9</f>
        <v>5360.68</v>
      </c>
      <c r="E10" s="46">
        <v>400</v>
      </c>
      <c r="F10" s="41"/>
    </row>
    <row r="11" spans="1:6" ht="15">
      <c r="A11" s="105" t="s">
        <v>44</v>
      </c>
      <c r="B11" s="81" t="s">
        <v>39</v>
      </c>
      <c r="C11" s="53"/>
      <c r="D11" s="54">
        <f>E11*F9</f>
        <v>16216.057</v>
      </c>
      <c r="E11" s="47">
        <v>1210</v>
      </c>
      <c r="F11" s="41"/>
    </row>
    <row r="12" spans="1:6" ht="15">
      <c r="A12" s="52"/>
      <c r="B12" s="53"/>
      <c r="C12" s="53"/>
      <c r="D12" s="54"/>
      <c r="E12" s="64"/>
      <c r="F12" s="41"/>
    </row>
    <row r="13" spans="1:6" ht="15">
      <c r="A13" s="52"/>
      <c r="B13" s="53"/>
      <c r="C13" s="53"/>
      <c r="D13" s="54"/>
      <c r="E13" s="64"/>
      <c r="F13" s="41"/>
    </row>
    <row r="14" spans="1:6" ht="15">
      <c r="A14" s="52"/>
      <c r="B14" s="53"/>
      <c r="C14" s="53"/>
      <c r="D14" s="54"/>
      <c r="E14" s="64"/>
      <c r="F14" s="41"/>
    </row>
    <row r="15" spans="1:9" ht="15">
      <c r="A15" s="52"/>
      <c r="B15" s="53"/>
      <c r="C15" s="53"/>
      <c r="D15" s="54"/>
      <c r="E15" s="64"/>
      <c r="F15" s="41"/>
      <c r="G15" s="55"/>
      <c r="H15" s="55"/>
      <c r="I15" s="55"/>
    </row>
    <row r="16" spans="1:9" ht="15">
      <c r="A16" s="52"/>
      <c r="B16" s="53"/>
      <c r="C16" s="56"/>
      <c r="D16" s="54"/>
      <c r="E16" s="64"/>
      <c r="F16" s="41"/>
      <c r="G16" s="55"/>
      <c r="H16" s="55"/>
      <c r="I16" s="55"/>
    </row>
    <row r="17" spans="1:6" ht="15">
      <c r="A17" s="52"/>
      <c r="B17" s="53"/>
      <c r="C17" s="53"/>
      <c r="D17" s="54"/>
      <c r="E17" s="64"/>
      <c r="F17" s="41"/>
    </row>
    <row r="18" spans="1:7" ht="15">
      <c r="A18" s="52"/>
      <c r="B18" s="53"/>
      <c r="C18" s="56"/>
      <c r="D18" s="54"/>
      <c r="E18" s="64"/>
      <c r="F18" s="41"/>
      <c r="G18" s="55"/>
    </row>
    <row r="19" spans="1:6" ht="15">
      <c r="A19" s="52"/>
      <c r="B19" s="53"/>
      <c r="C19" s="56"/>
      <c r="D19" s="54"/>
      <c r="E19" s="64"/>
      <c r="F19" s="41"/>
    </row>
    <row r="20" spans="1:6" ht="15">
      <c r="A20" s="52"/>
      <c r="B20" s="53"/>
      <c r="C20" s="56"/>
      <c r="D20" s="54"/>
      <c r="E20" s="64"/>
      <c r="F20" s="41"/>
    </row>
    <row r="21" spans="1:6" ht="15">
      <c r="A21" s="52"/>
      <c r="B21" s="44"/>
      <c r="C21" s="57"/>
      <c r="D21" s="58"/>
      <c r="E21" s="64"/>
      <c r="F21" s="41"/>
    </row>
    <row r="22" spans="1:6" ht="15">
      <c r="A22" s="52"/>
      <c r="B22" s="44"/>
      <c r="C22" s="57"/>
      <c r="D22" s="58"/>
      <c r="E22" s="64"/>
      <c r="F22" s="41"/>
    </row>
    <row r="23" spans="1:8" ht="15">
      <c r="A23" s="52"/>
      <c r="B23" s="44"/>
      <c r="C23" s="57"/>
      <c r="D23" s="58"/>
      <c r="E23" s="64"/>
      <c r="F23" s="41"/>
      <c r="G23" s="55"/>
      <c r="H23" s="55"/>
    </row>
    <row r="24" spans="1:6" ht="15">
      <c r="A24" s="52"/>
      <c r="B24" s="44"/>
      <c r="C24" s="57"/>
      <c r="D24" s="58"/>
      <c r="E24" s="64"/>
      <c r="F24" s="41"/>
    </row>
    <row r="25" spans="1:6" ht="15">
      <c r="A25" s="52"/>
      <c r="B25" s="44"/>
      <c r="C25" s="57"/>
      <c r="D25" s="58"/>
      <c r="E25" s="64"/>
      <c r="F25" s="41"/>
    </row>
    <row r="26" spans="1:6" ht="15">
      <c r="A26" s="59"/>
      <c r="B26" s="60"/>
      <c r="C26" s="60"/>
      <c r="D26" s="61"/>
      <c r="E26" s="65"/>
      <c r="F26" s="41"/>
    </row>
    <row r="27" spans="1:6" ht="15">
      <c r="A27" s="80"/>
      <c r="C27" s="79" t="s">
        <v>27</v>
      </c>
      <c r="D27" s="62">
        <f>SUM(D10:D26)</f>
        <v>21576.737</v>
      </c>
      <c r="E27" s="66">
        <f>SUM(E10:E26)</f>
        <v>1610</v>
      </c>
      <c r="F27" s="41"/>
    </row>
    <row r="35" spans="1:6" ht="15">
      <c r="A35" s="55"/>
      <c r="B35" s="55"/>
      <c r="C35" s="55"/>
      <c r="D35" s="55"/>
      <c r="E35" s="55"/>
      <c r="F35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  <ignoredErrors>
    <ignoredError sqref="D27:E27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C1" sqref="C1:C65536"/>
    </sheetView>
  </sheetViews>
  <sheetFormatPr defaultColWidth="8.8515625" defaultRowHeight="15"/>
  <cols>
    <col min="1" max="1" width="17.140625" style="41" bestFit="1" customWidth="1"/>
    <col min="2" max="2" width="42.00390625" style="41" customWidth="1"/>
    <col min="3" max="3" width="46.140625" style="41" bestFit="1" customWidth="1"/>
    <col min="4" max="4" width="17.140625" style="70" bestFit="1" customWidth="1"/>
    <col min="5" max="5" width="14.8515625" style="63" customWidth="1"/>
    <col min="6" max="6" width="8.140625" style="41" bestFit="1" customWidth="1"/>
    <col min="7" max="16384" width="8.8515625" style="41" customWidth="1"/>
  </cols>
  <sheetData>
    <row r="1" spans="1:5" s="1" customFormat="1" ht="15">
      <c r="A1" s="90" t="s">
        <v>18</v>
      </c>
      <c r="B1" s="90" t="s">
        <v>17</v>
      </c>
      <c r="C1" s="90"/>
      <c r="D1" s="96"/>
      <c r="E1" s="97"/>
    </row>
    <row r="2" spans="1:5" s="1" customFormat="1" ht="15">
      <c r="A2" s="92"/>
      <c r="B2" s="90"/>
      <c r="C2" s="90"/>
      <c r="D2" s="96"/>
      <c r="E2" s="97"/>
    </row>
    <row r="3" spans="1:5" ht="15">
      <c r="A3" s="92" t="s">
        <v>31</v>
      </c>
      <c r="B3" s="93" t="s">
        <v>29</v>
      </c>
      <c r="C3" s="90" t="s">
        <v>32</v>
      </c>
      <c r="D3" s="98"/>
      <c r="E3" s="99"/>
    </row>
    <row r="4" spans="1:5" ht="15">
      <c r="A4" s="92"/>
      <c r="B4" s="93" t="s">
        <v>30</v>
      </c>
      <c r="C4" s="91"/>
      <c r="D4" s="98"/>
      <c r="E4" s="99"/>
    </row>
    <row r="5" spans="1:5" ht="15.75" thickBot="1">
      <c r="A5" s="94"/>
      <c r="B5" s="95"/>
      <c r="C5" s="95"/>
      <c r="D5" s="100"/>
      <c r="E5" s="101"/>
    </row>
    <row r="6" ht="15">
      <c r="E6" s="71"/>
    </row>
    <row r="7" spans="1:4" ht="15">
      <c r="A7" s="1"/>
      <c r="C7" s="25"/>
      <c r="D7" s="73"/>
    </row>
    <row r="8" spans="1:6" ht="15">
      <c r="A8" s="40" t="s">
        <v>0</v>
      </c>
      <c r="B8" s="40" t="s">
        <v>33</v>
      </c>
      <c r="C8" s="40" t="s">
        <v>36</v>
      </c>
      <c r="D8" s="49" t="s">
        <v>13</v>
      </c>
      <c r="E8" s="45" t="s">
        <v>12</v>
      </c>
      <c r="F8" s="106">
        <v>13.4017</v>
      </c>
    </row>
    <row r="9" spans="1:6" ht="15">
      <c r="A9" s="104" t="s">
        <v>43</v>
      </c>
      <c r="B9" s="107" t="s">
        <v>42</v>
      </c>
      <c r="C9" s="110" t="s">
        <v>46</v>
      </c>
      <c r="D9" s="108">
        <f>E9*F8</f>
        <v>0</v>
      </c>
      <c r="E9" s="109">
        <v>0</v>
      </c>
      <c r="F9" s="69"/>
    </row>
    <row r="10" spans="1:5" ht="15">
      <c r="A10" s="105" t="s">
        <v>44</v>
      </c>
      <c r="B10" s="81" t="s">
        <v>39</v>
      </c>
      <c r="C10" s="53" t="s">
        <v>40</v>
      </c>
      <c r="D10" s="54">
        <f>E10*F8</f>
        <v>24123.06</v>
      </c>
      <c r="E10" s="47">
        <v>1800</v>
      </c>
    </row>
    <row r="11" spans="1:5" ht="15">
      <c r="A11" s="52"/>
      <c r="B11" s="53"/>
      <c r="C11" s="53"/>
      <c r="D11" s="74"/>
      <c r="E11" s="47"/>
    </row>
    <row r="12" spans="1:5" ht="15">
      <c r="A12" s="52"/>
      <c r="B12" s="53"/>
      <c r="C12" s="53"/>
      <c r="D12" s="74"/>
      <c r="E12" s="47"/>
    </row>
    <row r="13" spans="1:5" ht="15">
      <c r="A13" s="52"/>
      <c r="B13" s="53"/>
      <c r="C13" s="53"/>
      <c r="D13" s="74"/>
      <c r="E13" s="47"/>
    </row>
    <row r="14" spans="1:5" ht="15">
      <c r="A14" s="52"/>
      <c r="B14" s="53"/>
      <c r="C14" s="53"/>
      <c r="D14" s="74"/>
      <c r="E14" s="64"/>
    </row>
    <row r="15" spans="1:5" ht="15">
      <c r="A15" s="52"/>
      <c r="B15" s="53"/>
      <c r="C15" s="56"/>
      <c r="D15" s="74"/>
      <c r="E15" s="64"/>
    </row>
    <row r="16" spans="1:5" ht="15">
      <c r="A16" s="52"/>
      <c r="B16" s="53"/>
      <c r="C16" s="53"/>
      <c r="D16" s="74"/>
      <c r="E16" s="64"/>
    </row>
    <row r="17" spans="1:5" ht="15">
      <c r="A17" s="52"/>
      <c r="B17" s="53"/>
      <c r="C17" s="56"/>
      <c r="D17" s="74"/>
      <c r="E17" s="64"/>
    </row>
    <row r="18" spans="1:5" ht="15">
      <c r="A18" s="52"/>
      <c r="B18" s="53"/>
      <c r="C18" s="56"/>
      <c r="D18" s="74"/>
      <c r="E18" s="64"/>
    </row>
    <row r="19" spans="1:5" ht="15">
      <c r="A19" s="52"/>
      <c r="B19" s="53"/>
      <c r="C19" s="56"/>
      <c r="D19" s="74"/>
      <c r="E19" s="64"/>
    </row>
    <row r="20" spans="1:5" ht="15">
      <c r="A20" s="52"/>
      <c r="B20" s="44"/>
      <c r="C20" s="57"/>
      <c r="D20" s="75"/>
      <c r="E20" s="64"/>
    </row>
    <row r="21" spans="1:5" ht="15">
      <c r="A21" s="52"/>
      <c r="B21" s="44"/>
      <c r="C21" s="57"/>
      <c r="D21" s="75"/>
      <c r="E21" s="64"/>
    </row>
    <row r="22" spans="1:5" ht="15">
      <c r="A22" s="52"/>
      <c r="B22" s="44"/>
      <c r="C22" s="57"/>
      <c r="D22" s="75"/>
      <c r="E22" s="64"/>
    </row>
    <row r="23" spans="1:5" ht="15">
      <c r="A23" s="52"/>
      <c r="B23" s="44"/>
      <c r="C23" s="57"/>
      <c r="D23" s="75"/>
      <c r="E23" s="64"/>
    </row>
    <row r="24" spans="1:5" ht="15">
      <c r="A24" s="52"/>
      <c r="B24" s="44"/>
      <c r="C24" s="57"/>
      <c r="D24" s="75"/>
      <c r="E24" s="64"/>
    </row>
    <row r="25" spans="1:5" ht="15">
      <c r="A25" s="59"/>
      <c r="B25" s="60"/>
      <c r="C25" s="60"/>
      <c r="D25" s="76"/>
      <c r="E25" s="65"/>
    </row>
    <row r="26" spans="1:5" ht="15">
      <c r="A26" s="43"/>
      <c r="B26" s="112"/>
      <c r="C26" s="79" t="s">
        <v>27</v>
      </c>
      <c r="D26" s="77">
        <f>SUM(D10:D25)</f>
        <v>24123.06</v>
      </c>
      <c r="E26" s="66">
        <f>SUM(E10:E25)</f>
        <v>1800</v>
      </c>
    </row>
    <row r="27" spans="1:5" ht="15">
      <c r="A27" s="42"/>
      <c r="B27" s="42"/>
      <c r="C27" s="42"/>
      <c r="D27" s="82"/>
      <c r="E27" s="8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  <ignoredErrors>
    <ignoredError sqref="D26" emptyCellReference="1"/>
    <ignoredError sqref="E26" emptyCellReference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C27" sqref="C27"/>
    </sheetView>
  </sheetViews>
  <sheetFormatPr defaultColWidth="8.8515625" defaultRowHeight="15"/>
  <cols>
    <col min="1" max="1" width="16.8515625" style="41" customWidth="1"/>
    <col min="2" max="2" width="25.28125" style="41" customWidth="1"/>
    <col min="3" max="3" width="19.421875" style="41" bestFit="1" customWidth="1"/>
    <col min="4" max="4" width="20.140625" style="41" customWidth="1"/>
    <col min="5" max="5" width="17.140625" style="39" bestFit="1" customWidth="1"/>
    <col min="6" max="6" width="12.421875" style="63" customWidth="1"/>
    <col min="7" max="7" width="6.421875" style="41" customWidth="1"/>
    <col min="8" max="8" width="7.00390625" style="41" customWidth="1"/>
    <col min="9" max="16384" width="8.8515625" style="41" customWidth="1"/>
  </cols>
  <sheetData>
    <row r="1" spans="1:6" ht="15">
      <c r="A1" s="90" t="s">
        <v>21</v>
      </c>
      <c r="B1" s="90" t="s">
        <v>19</v>
      </c>
      <c r="C1" s="91"/>
      <c r="D1" s="91"/>
      <c r="E1" s="102"/>
      <c r="F1" s="99"/>
    </row>
    <row r="2" spans="1:6" s="1" customFormat="1" ht="15">
      <c r="A2" s="92"/>
      <c r="B2" s="90"/>
      <c r="C2" s="90"/>
      <c r="D2" s="90"/>
      <c r="E2" s="96"/>
      <c r="F2" s="97"/>
    </row>
    <row r="3" spans="1:13" ht="15">
      <c r="A3" s="92" t="s">
        <v>31</v>
      </c>
      <c r="B3" s="93" t="s">
        <v>29</v>
      </c>
      <c r="C3" s="90" t="s">
        <v>32</v>
      </c>
      <c r="D3" s="91"/>
      <c r="E3" s="98"/>
      <c r="F3" s="99"/>
      <c r="L3" s="42"/>
      <c r="M3" s="42"/>
    </row>
    <row r="4" spans="1:13" ht="15">
      <c r="A4" s="92"/>
      <c r="B4" s="93" t="s">
        <v>30</v>
      </c>
      <c r="C4" s="91"/>
      <c r="D4" s="91"/>
      <c r="E4" s="98"/>
      <c r="F4" s="99"/>
      <c r="L4" s="42"/>
      <c r="M4" s="42"/>
    </row>
    <row r="5" spans="1:6" ht="15.75" thickBot="1">
      <c r="A5" s="94"/>
      <c r="B5" s="95"/>
      <c r="C5" s="95"/>
      <c r="D5" s="95"/>
      <c r="E5" s="103"/>
      <c r="F5" s="101"/>
    </row>
    <row r="7" spans="1:6" ht="15">
      <c r="A7" s="1"/>
      <c r="B7" s="1"/>
      <c r="C7" s="1"/>
      <c r="D7" s="1"/>
      <c r="E7" s="25"/>
      <c r="F7" s="68"/>
    </row>
    <row r="8" spans="1:6" ht="15">
      <c r="A8" s="40" t="s">
        <v>0</v>
      </c>
      <c r="B8" s="40" t="s">
        <v>33</v>
      </c>
      <c r="C8" s="40" t="s">
        <v>36</v>
      </c>
      <c r="D8" s="49" t="s">
        <v>13</v>
      </c>
      <c r="E8" s="45" t="s">
        <v>12</v>
      </c>
      <c r="F8" s="106">
        <v>13.4017</v>
      </c>
    </row>
    <row r="9" spans="1:6" ht="15">
      <c r="A9" s="104" t="s">
        <v>43</v>
      </c>
      <c r="B9" s="107" t="s">
        <v>42</v>
      </c>
      <c r="C9" s="53" t="s">
        <v>40</v>
      </c>
      <c r="D9" s="108">
        <f>E9*F8</f>
        <v>35112.454</v>
      </c>
      <c r="E9" s="109">
        <v>2620</v>
      </c>
      <c r="F9" s="69"/>
    </row>
    <row r="10" spans="1:6" ht="15">
      <c r="A10" s="105" t="s">
        <v>44</v>
      </c>
      <c r="B10" s="107" t="s">
        <v>47</v>
      </c>
      <c r="C10" s="53" t="s">
        <v>40</v>
      </c>
      <c r="D10" s="54">
        <f>E10*F8</f>
        <v>35112.454</v>
      </c>
      <c r="E10" s="47">
        <v>2620</v>
      </c>
      <c r="F10" s="41"/>
    </row>
    <row r="11" spans="1:6" ht="15">
      <c r="A11" s="52"/>
      <c r="B11" s="53"/>
      <c r="C11" s="53"/>
      <c r="D11" s="74"/>
      <c r="E11" s="47"/>
      <c r="F11" s="41"/>
    </row>
    <row r="12" spans="1:6" ht="15">
      <c r="A12" s="52"/>
      <c r="B12" s="53"/>
      <c r="C12" s="53"/>
      <c r="D12" s="74"/>
      <c r="E12" s="47"/>
      <c r="F12" s="41"/>
    </row>
    <row r="13" spans="1:6" ht="15">
      <c r="A13" s="52"/>
      <c r="B13" s="53"/>
      <c r="C13" s="53"/>
      <c r="D13" s="74"/>
      <c r="E13" s="47"/>
      <c r="F13" s="41"/>
    </row>
    <row r="14" spans="1:6" ht="15">
      <c r="A14" s="52"/>
      <c r="B14" s="53"/>
      <c r="C14" s="53"/>
      <c r="D14" s="74"/>
      <c r="E14" s="64"/>
      <c r="F14" s="41"/>
    </row>
    <row r="15" spans="1:6" ht="15">
      <c r="A15" s="52"/>
      <c r="B15" s="53"/>
      <c r="C15" s="56"/>
      <c r="D15" s="74"/>
      <c r="E15" s="64"/>
      <c r="F15" s="41"/>
    </row>
    <row r="16" spans="1:6" ht="15">
      <c r="A16" s="52"/>
      <c r="B16" s="53"/>
      <c r="C16" s="53"/>
      <c r="D16" s="74"/>
      <c r="E16" s="64"/>
      <c r="F16" s="41"/>
    </row>
    <row r="17" spans="1:6" ht="15">
      <c r="A17" s="52"/>
      <c r="B17" s="53"/>
      <c r="C17" s="56"/>
      <c r="D17" s="74"/>
      <c r="E17" s="64"/>
      <c r="F17" s="41"/>
    </row>
    <row r="18" spans="1:6" ht="15">
      <c r="A18" s="52"/>
      <c r="B18" s="53"/>
      <c r="C18" s="56"/>
      <c r="D18" s="74"/>
      <c r="E18" s="64"/>
      <c r="F18" s="41"/>
    </row>
    <row r="19" spans="1:6" ht="15">
      <c r="A19" s="52"/>
      <c r="B19" s="53"/>
      <c r="C19" s="56"/>
      <c r="D19" s="74"/>
      <c r="E19" s="64"/>
      <c r="F19" s="41"/>
    </row>
    <row r="20" spans="1:6" ht="15">
      <c r="A20" s="52"/>
      <c r="B20" s="44"/>
      <c r="C20" s="57"/>
      <c r="D20" s="75"/>
      <c r="E20" s="64"/>
      <c r="F20" s="41"/>
    </row>
    <row r="21" spans="1:6" ht="15">
      <c r="A21" s="52"/>
      <c r="B21" s="44"/>
      <c r="C21" s="57"/>
      <c r="D21" s="75"/>
      <c r="E21" s="64"/>
      <c r="F21" s="41"/>
    </row>
    <row r="22" spans="1:6" ht="15">
      <c r="A22" s="52"/>
      <c r="B22" s="44"/>
      <c r="C22" s="57"/>
      <c r="D22" s="75"/>
      <c r="E22" s="64"/>
      <c r="F22" s="41"/>
    </row>
    <row r="23" spans="1:6" ht="15">
      <c r="A23" s="52"/>
      <c r="B23" s="44"/>
      <c r="C23" s="57"/>
      <c r="D23" s="75"/>
      <c r="E23" s="64"/>
      <c r="F23" s="41"/>
    </row>
    <row r="24" spans="1:6" ht="15">
      <c r="A24" s="52"/>
      <c r="B24" s="44"/>
      <c r="C24" s="57"/>
      <c r="D24" s="75"/>
      <c r="E24" s="64"/>
      <c r="F24" s="41"/>
    </row>
    <row r="25" spans="1:6" ht="15">
      <c r="A25" s="59"/>
      <c r="B25" s="60"/>
      <c r="C25" s="60"/>
      <c r="D25" s="76"/>
      <c r="E25" s="65"/>
      <c r="F25" s="41"/>
    </row>
    <row r="26" spans="1:6" ht="15">
      <c r="A26" s="43"/>
      <c r="B26" s="112"/>
      <c r="C26" s="114" t="s">
        <v>27</v>
      </c>
      <c r="D26" s="77">
        <f>SUM(D10:D25)</f>
        <v>35112.454</v>
      </c>
      <c r="E26" s="66">
        <f>SUM(E10:E25)</f>
        <v>2620</v>
      </c>
      <c r="F26" s="41"/>
    </row>
  </sheetData>
  <sheetProtection/>
  <printOptions/>
  <pageMargins left="0.7" right="0.7" top="0.75" bottom="0.75" header="0.3" footer="0.3"/>
  <pageSetup orientation="portrait" paperSize="9"/>
  <ignoredErrors>
    <ignoredError sqref="D26" emptyCellReference="1"/>
    <ignoredError sqref="E26" emptyCellReference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C10" sqref="C10"/>
    </sheetView>
  </sheetViews>
  <sheetFormatPr defaultColWidth="8.8515625" defaultRowHeight="15"/>
  <cols>
    <col min="1" max="1" width="17.140625" style="41" bestFit="1" customWidth="1"/>
    <col min="2" max="2" width="25.00390625" style="41" bestFit="1" customWidth="1"/>
    <col min="3" max="3" width="51.7109375" style="41" bestFit="1" customWidth="1"/>
    <col min="4" max="4" width="20.140625" style="41" customWidth="1"/>
    <col min="5" max="5" width="17.140625" style="41" bestFit="1" customWidth="1"/>
    <col min="6" max="6" width="12.421875" style="63" customWidth="1"/>
    <col min="7" max="7" width="8.28125" style="41" customWidth="1"/>
    <col min="8" max="8" width="7.7109375" style="41" customWidth="1"/>
    <col min="9" max="16384" width="8.8515625" style="41" customWidth="1"/>
  </cols>
  <sheetData>
    <row r="1" spans="1:6" ht="15">
      <c r="A1" s="92" t="s">
        <v>22</v>
      </c>
      <c r="B1" s="92" t="s">
        <v>20</v>
      </c>
      <c r="C1" s="91"/>
      <c r="D1" s="91"/>
      <c r="E1" s="91"/>
      <c r="F1" s="99"/>
    </row>
    <row r="2" spans="1:6" ht="15">
      <c r="A2" s="92"/>
      <c r="B2" s="92"/>
      <c r="C2" s="91"/>
      <c r="D2" s="91"/>
      <c r="E2" s="91"/>
      <c r="F2" s="99"/>
    </row>
    <row r="3" spans="1:13" ht="15">
      <c r="A3" s="92" t="s">
        <v>31</v>
      </c>
      <c r="B3" s="93" t="s">
        <v>29</v>
      </c>
      <c r="C3" s="90" t="s">
        <v>32</v>
      </c>
      <c r="D3" s="91"/>
      <c r="E3" s="98"/>
      <c r="F3" s="99"/>
      <c r="L3" s="42"/>
      <c r="M3" s="42"/>
    </row>
    <row r="4" spans="1:13" ht="15">
      <c r="A4" s="92"/>
      <c r="B4" s="93" t="s">
        <v>30</v>
      </c>
      <c r="C4" s="91"/>
      <c r="D4" s="91"/>
      <c r="E4" s="98"/>
      <c r="F4" s="99"/>
      <c r="L4" s="42"/>
      <c r="M4" s="42"/>
    </row>
    <row r="5" spans="1:13" ht="15.75" thickBot="1">
      <c r="A5" s="94"/>
      <c r="B5" s="95"/>
      <c r="C5" s="95"/>
      <c r="D5" s="95"/>
      <c r="E5" s="95"/>
      <c r="F5" s="101"/>
      <c r="L5" s="42"/>
      <c r="M5" s="42"/>
    </row>
    <row r="6" spans="6:13" ht="15">
      <c r="F6" s="71"/>
      <c r="G6" s="72"/>
      <c r="L6" s="42"/>
      <c r="M6" s="42"/>
    </row>
    <row r="7" spans="1:13" ht="15">
      <c r="A7" s="1"/>
      <c r="C7" s="25"/>
      <c r="D7" s="25"/>
      <c r="E7" s="78"/>
      <c r="L7" s="42"/>
      <c r="M7" s="42"/>
    </row>
    <row r="8" spans="1:6" ht="15">
      <c r="A8" s="40" t="s">
        <v>0</v>
      </c>
      <c r="B8" s="40" t="s">
        <v>33</v>
      </c>
      <c r="C8" s="40" t="s">
        <v>36</v>
      </c>
      <c r="D8" s="49" t="s">
        <v>13</v>
      </c>
      <c r="E8" s="45" t="s">
        <v>12</v>
      </c>
      <c r="F8" s="106">
        <v>13.4017</v>
      </c>
    </row>
    <row r="9" spans="1:6" ht="15">
      <c r="A9" s="104" t="s">
        <v>43</v>
      </c>
      <c r="B9" s="107" t="s">
        <v>42</v>
      </c>
      <c r="C9" s="53" t="s">
        <v>58</v>
      </c>
      <c r="D9" s="108">
        <f>E9*F8</f>
        <v>42885.44</v>
      </c>
      <c r="E9" s="109">
        <v>3200</v>
      </c>
      <c r="F9" s="69"/>
    </row>
    <row r="10" spans="1:6" ht="15">
      <c r="A10" s="105" t="s">
        <v>44</v>
      </c>
      <c r="B10" s="107" t="s">
        <v>49</v>
      </c>
      <c r="C10" s="111" t="s">
        <v>48</v>
      </c>
      <c r="D10" s="54">
        <f>E10*F8</f>
        <v>0</v>
      </c>
      <c r="E10" s="47">
        <v>0</v>
      </c>
      <c r="F10" s="41"/>
    </row>
    <row r="11" spans="1:6" ht="15">
      <c r="A11" s="52"/>
      <c r="B11" s="53"/>
      <c r="C11" s="53"/>
      <c r="D11" s="74"/>
      <c r="E11" s="47"/>
      <c r="F11" s="41"/>
    </row>
    <row r="12" spans="1:6" ht="15">
      <c r="A12" s="52"/>
      <c r="B12" s="53"/>
      <c r="C12" s="53"/>
      <c r="D12" s="74"/>
      <c r="E12" s="47"/>
      <c r="F12" s="41"/>
    </row>
    <row r="13" spans="1:6" ht="15">
      <c r="A13" s="52"/>
      <c r="B13" s="53"/>
      <c r="D13" s="74"/>
      <c r="E13" s="47"/>
      <c r="F13" s="41"/>
    </row>
    <row r="14" spans="1:6" ht="15">
      <c r="A14" s="52"/>
      <c r="B14" s="53"/>
      <c r="D14" s="74"/>
      <c r="E14" s="64"/>
      <c r="F14" s="41"/>
    </row>
    <row r="15" spans="1:6" ht="15">
      <c r="A15" s="52"/>
      <c r="B15" s="53"/>
      <c r="C15" s="56"/>
      <c r="D15" s="74"/>
      <c r="E15" s="64"/>
      <c r="F15" s="41"/>
    </row>
    <row r="16" spans="1:6" ht="15">
      <c r="A16" s="52"/>
      <c r="B16" s="53"/>
      <c r="C16" s="53"/>
      <c r="D16" s="74"/>
      <c r="E16" s="64"/>
      <c r="F16" s="41"/>
    </row>
    <row r="17" spans="1:6" ht="15">
      <c r="A17" s="52"/>
      <c r="B17" s="53"/>
      <c r="C17" s="56"/>
      <c r="D17" s="74"/>
      <c r="E17" s="64"/>
      <c r="F17" s="41"/>
    </row>
    <row r="18" spans="1:6" ht="15">
      <c r="A18" s="52"/>
      <c r="B18" s="53"/>
      <c r="C18" s="56"/>
      <c r="D18" s="74"/>
      <c r="E18" s="64"/>
      <c r="F18" s="41"/>
    </row>
    <row r="19" spans="1:6" ht="15">
      <c r="A19" s="52"/>
      <c r="B19" s="53"/>
      <c r="C19" s="56"/>
      <c r="D19" s="74"/>
      <c r="E19" s="64"/>
      <c r="F19" s="41"/>
    </row>
    <row r="20" spans="1:6" ht="15">
      <c r="A20" s="52"/>
      <c r="B20" s="44"/>
      <c r="C20" s="57"/>
      <c r="D20" s="75"/>
      <c r="E20" s="64"/>
      <c r="F20" s="41"/>
    </row>
    <row r="21" spans="1:6" ht="15">
      <c r="A21" s="52"/>
      <c r="B21" s="44"/>
      <c r="C21" s="57"/>
      <c r="D21" s="75"/>
      <c r="E21" s="64"/>
      <c r="F21" s="41"/>
    </row>
    <row r="22" spans="1:6" ht="15">
      <c r="A22" s="52"/>
      <c r="B22" s="44"/>
      <c r="C22" s="57"/>
      <c r="D22" s="75"/>
      <c r="E22" s="64"/>
      <c r="F22" s="41"/>
    </row>
    <row r="23" spans="1:6" ht="15">
      <c r="A23" s="52"/>
      <c r="B23" s="44"/>
      <c r="C23" s="57"/>
      <c r="D23" s="75"/>
      <c r="E23" s="64"/>
      <c r="F23" s="41"/>
    </row>
    <row r="24" spans="1:6" ht="15">
      <c r="A24" s="52"/>
      <c r="B24" s="44"/>
      <c r="C24" s="57"/>
      <c r="D24" s="75"/>
      <c r="E24" s="64"/>
      <c r="F24" s="41"/>
    </row>
    <row r="25" spans="1:6" ht="15">
      <c r="A25" s="59"/>
      <c r="B25" s="60"/>
      <c r="C25" s="60"/>
      <c r="D25" s="76"/>
      <c r="E25" s="65"/>
      <c r="F25" s="41"/>
    </row>
    <row r="26" spans="1:6" ht="15">
      <c r="A26" s="43"/>
      <c r="B26" s="112"/>
      <c r="C26" s="79" t="s">
        <v>27</v>
      </c>
      <c r="D26" s="77">
        <f>SUM(D9:D25)</f>
        <v>42885.44</v>
      </c>
      <c r="E26" s="66">
        <f>SUM(E9:E25)</f>
        <v>3200</v>
      </c>
      <c r="F26" s="41"/>
    </row>
    <row r="27" spans="1:2" ht="15">
      <c r="A27" s="42"/>
      <c r="B27" s="42"/>
    </row>
  </sheetData>
  <sheetProtection/>
  <printOptions/>
  <pageMargins left="0.7" right="0.7" top="0.75" bottom="0.75" header="0.3" footer="0.3"/>
  <pageSetup orientation="portrait" paperSize="9"/>
  <ignoredErrors>
    <ignoredError sqref="D26:E26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8" sqref="A8"/>
    </sheetView>
  </sheetViews>
  <sheetFormatPr defaultColWidth="8.8515625" defaultRowHeight="15"/>
  <cols>
    <col min="1" max="1" width="17.140625" style="41" bestFit="1" customWidth="1"/>
    <col min="2" max="2" width="25.00390625" style="41" bestFit="1" customWidth="1"/>
    <col min="3" max="3" width="68.421875" style="41" customWidth="1"/>
    <col min="4" max="4" width="20.140625" style="41" customWidth="1"/>
    <col min="5" max="5" width="17.140625" style="41" bestFit="1" customWidth="1"/>
    <col min="6" max="6" width="12.421875" style="63" customWidth="1"/>
    <col min="7" max="7" width="8.28125" style="41" customWidth="1"/>
    <col min="8" max="8" width="7.7109375" style="41" customWidth="1"/>
    <col min="9" max="16384" width="8.8515625" style="41" customWidth="1"/>
  </cols>
  <sheetData>
    <row r="1" spans="1:6" ht="15">
      <c r="A1" s="92" t="s">
        <v>25</v>
      </c>
      <c r="B1" s="92" t="s">
        <v>72</v>
      </c>
      <c r="C1" s="91"/>
      <c r="D1" s="91"/>
      <c r="E1" s="91"/>
      <c r="F1" s="41"/>
    </row>
    <row r="2" spans="1:6" ht="15">
      <c r="A2" s="92"/>
      <c r="B2" s="92"/>
      <c r="C2" s="91"/>
      <c r="D2" s="91"/>
      <c r="E2" s="91"/>
      <c r="F2" s="41"/>
    </row>
    <row r="3" spans="1:13" ht="15">
      <c r="A3" s="92" t="s">
        <v>31</v>
      </c>
      <c r="B3" s="93" t="s">
        <v>29</v>
      </c>
      <c r="C3" s="90" t="s">
        <v>32</v>
      </c>
      <c r="D3" s="91"/>
      <c r="E3" s="98"/>
      <c r="F3" s="41"/>
      <c r="L3" s="42"/>
      <c r="M3" s="42"/>
    </row>
    <row r="4" spans="1:13" ht="15">
      <c r="A4" s="92"/>
      <c r="B4" s="93" t="s">
        <v>30</v>
      </c>
      <c r="C4" s="91"/>
      <c r="D4" s="91"/>
      <c r="E4" s="98"/>
      <c r="F4" s="41"/>
      <c r="L4" s="42"/>
      <c r="M4" s="42"/>
    </row>
    <row r="5" spans="1:13" ht="15.75" thickBot="1">
      <c r="A5" s="94"/>
      <c r="B5" s="95"/>
      <c r="C5" s="95"/>
      <c r="D5" s="95"/>
      <c r="E5" s="95"/>
      <c r="F5" s="41"/>
      <c r="L5" s="42"/>
      <c r="M5" s="42"/>
    </row>
    <row r="6" spans="6:13" ht="15">
      <c r="F6" s="71"/>
      <c r="G6" s="72"/>
      <c r="L6" s="42"/>
      <c r="M6" s="42"/>
    </row>
    <row r="7" spans="1:13" ht="15">
      <c r="A7" s="1"/>
      <c r="C7" s="25"/>
      <c r="D7" s="25"/>
      <c r="E7" s="78"/>
      <c r="L7" s="42"/>
      <c r="M7" s="42"/>
    </row>
    <row r="8" spans="1:6" ht="15">
      <c r="A8" s="40" t="s">
        <v>0</v>
      </c>
      <c r="B8" s="40" t="s">
        <v>33</v>
      </c>
      <c r="C8" s="40" t="s">
        <v>36</v>
      </c>
      <c r="D8" s="49" t="s">
        <v>13</v>
      </c>
      <c r="E8" s="45" t="s">
        <v>12</v>
      </c>
      <c r="F8" s="106">
        <v>13.4017</v>
      </c>
    </row>
    <row r="9" spans="1:6" ht="15">
      <c r="A9" s="104" t="s">
        <v>43</v>
      </c>
      <c r="B9" s="107" t="s">
        <v>42</v>
      </c>
      <c r="C9" s="53" t="s">
        <v>51</v>
      </c>
      <c r="D9" s="108">
        <f>E9*F8</f>
        <v>26803.4</v>
      </c>
      <c r="E9" s="109">
        <v>2000</v>
      </c>
      <c r="F9" s="69"/>
    </row>
    <row r="10" spans="1:6" ht="15">
      <c r="A10" s="105" t="s">
        <v>44</v>
      </c>
      <c r="B10" s="107" t="s">
        <v>52</v>
      </c>
      <c r="C10" s="111" t="s">
        <v>53</v>
      </c>
      <c r="D10" s="54">
        <f>E10*F8</f>
        <v>0</v>
      </c>
      <c r="E10" s="47">
        <v>0</v>
      </c>
      <c r="F10" s="41"/>
    </row>
    <row r="11" spans="1:6" ht="15">
      <c r="A11" s="52"/>
      <c r="B11" s="53"/>
      <c r="C11" s="53"/>
      <c r="D11" s="74"/>
      <c r="E11" s="47"/>
      <c r="F11" s="41"/>
    </row>
    <row r="12" spans="1:6" ht="15">
      <c r="A12" s="52"/>
      <c r="B12" s="53"/>
      <c r="C12" s="53"/>
      <c r="D12" s="74"/>
      <c r="E12" s="47"/>
      <c r="F12" s="41"/>
    </row>
    <row r="13" spans="1:6" ht="15">
      <c r="A13" s="52"/>
      <c r="B13" s="53"/>
      <c r="D13" s="74"/>
      <c r="E13" s="47"/>
      <c r="F13" s="41"/>
    </row>
    <row r="14" spans="1:6" ht="15">
      <c r="A14" s="52"/>
      <c r="B14" s="53"/>
      <c r="D14" s="74"/>
      <c r="E14" s="64"/>
      <c r="F14" s="41"/>
    </row>
    <row r="15" spans="1:6" ht="15">
      <c r="A15" s="52"/>
      <c r="B15" s="53"/>
      <c r="C15" s="56"/>
      <c r="D15" s="74"/>
      <c r="E15" s="64"/>
      <c r="F15" s="41"/>
    </row>
    <row r="16" spans="1:6" ht="15">
      <c r="A16" s="52"/>
      <c r="B16" s="53"/>
      <c r="C16" s="53"/>
      <c r="D16" s="74"/>
      <c r="E16" s="64"/>
      <c r="F16" s="41"/>
    </row>
    <row r="17" spans="1:6" ht="15">
      <c r="A17" s="52"/>
      <c r="B17" s="53"/>
      <c r="C17" s="56"/>
      <c r="D17" s="74"/>
      <c r="E17" s="64"/>
      <c r="F17" s="41"/>
    </row>
    <row r="18" spans="1:6" ht="15">
      <c r="A18" s="52"/>
      <c r="B18" s="53"/>
      <c r="C18" s="56"/>
      <c r="D18" s="74"/>
      <c r="E18" s="64"/>
      <c r="F18" s="41"/>
    </row>
    <row r="19" spans="1:6" ht="15">
      <c r="A19" s="52"/>
      <c r="B19" s="53"/>
      <c r="C19" s="56"/>
      <c r="D19" s="74"/>
      <c r="E19" s="64"/>
      <c r="F19" s="41"/>
    </row>
    <row r="20" spans="1:6" ht="15">
      <c r="A20" s="52"/>
      <c r="B20" s="44"/>
      <c r="C20" s="57"/>
      <c r="D20" s="75"/>
      <c r="E20" s="64"/>
      <c r="F20" s="41"/>
    </row>
    <row r="21" spans="1:6" ht="15">
      <c r="A21" s="52"/>
      <c r="B21" s="44"/>
      <c r="C21" s="57"/>
      <c r="D21" s="75"/>
      <c r="E21" s="64"/>
      <c r="F21" s="41"/>
    </row>
    <row r="22" spans="1:6" ht="15">
      <c r="A22" s="52"/>
      <c r="B22" s="44"/>
      <c r="C22" s="57"/>
      <c r="D22" s="75"/>
      <c r="E22" s="64"/>
      <c r="F22" s="41"/>
    </row>
    <row r="23" spans="1:6" ht="15">
      <c r="A23" s="52"/>
      <c r="B23" s="44"/>
      <c r="C23" s="57"/>
      <c r="D23" s="75"/>
      <c r="E23" s="64"/>
      <c r="F23" s="41"/>
    </row>
    <row r="24" spans="1:6" ht="15">
      <c r="A24" s="52"/>
      <c r="B24" s="44"/>
      <c r="C24" s="57"/>
      <c r="D24" s="75"/>
      <c r="E24" s="64"/>
      <c r="F24" s="41"/>
    </row>
    <row r="25" spans="1:6" ht="15">
      <c r="A25" s="59"/>
      <c r="B25" s="60"/>
      <c r="C25" s="60"/>
      <c r="D25" s="76"/>
      <c r="E25" s="65"/>
      <c r="F25" s="41"/>
    </row>
    <row r="26" spans="1:6" ht="15">
      <c r="A26" s="43"/>
      <c r="B26" s="112"/>
      <c r="C26" s="79" t="s">
        <v>27</v>
      </c>
      <c r="D26" s="77">
        <f>SUM(D9:D25)</f>
        <v>26803.4</v>
      </c>
      <c r="E26" s="66">
        <f>SUM(E9:E25)</f>
        <v>2000</v>
      </c>
      <c r="F26" s="41"/>
    </row>
    <row r="27" spans="1:2" ht="15">
      <c r="A27" s="42"/>
      <c r="B27" s="42"/>
    </row>
  </sheetData>
  <sheetProtection/>
  <printOptions/>
  <pageMargins left="0.7" right="0.7" top="0.75" bottom="0.75" header="0.3" footer="0.3"/>
  <pageSetup orientation="portrait" paperSize="9"/>
  <ignoredErrors>
    <ignoredError sqref="D26:E26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8" sqref="A8:F26"/>
    </sheetView>
  </sheetViews>
  <sheetFormatPr defaultColWidth="8.8515625" defaultRowHeight="15"/>
  <cols>
    <col min="1" max="1" width="17.140625" style="41" bestFit="1" customWidth="1"/>
    <col min="2" max="2" width="25.00390625" style="41" bestFit="1" customWidth="1"/>
    <col min="3" max="3" width="68.421875" style="41" customWidth="1"/>
    <col min="4" max="4" width="20.140625" style="41" customWidth="1"/>
    <col min="5" max="5" width="17.140625" style="41" bestFit="1" customWidth="1"/>
    <col min="6" max="6" width="12.421875" style="63" customWidth="1"/>
    <col min="7" max="7" width="8.28125" style="41" customWidth="1"/>
    <col min="8" max="8" width="7.7109375" style="41" customWidth="1"/>
    <col min="9" max="16384" width="8.8515625" style="41" customWidth="1"/>
  </cols>
  <sheetData>
    <row r="1" spans="1:6" ht="15">
      <c r="A1" s="92" t="s">
        <v>55</v>
      </c>
      <c r="B1" s="92" t="s">
        <v>71</v>
      </c>
      <c r="C1" s="91"/>
      <c r="D1" s="91"/>
      <c r="E1" s="91"/>
      <c r="F1" s="41"/>
    </row>
    <row r="2" spans="1:6" ht="15">
      <c r="A2" s="92"/>
      <c r="B2" s="92"/>
      <c r="C2" s="91"/>
      <c r="D2" s="91"/>
      <c r="E2" s="91"/>
      <c r="F2" s="41"/>
    </row>
    <row r="3" spans="1:13" ht="15">
      <c r="A3" s="92" t="s">
        <v>31</v>
      </c>
      <c r="B3" s="93" t="s">
        <v>29</v>
      </c>
      <c r="C3" s="90" t="s">
        <v>32</v>
      </c>
      <c r="D3" s="91"/>
      <c r="E3" s="98"/>
      <c r="F3" s="41"/>
      <c r="L3" s="42"/>
      <c r="M3" s="42"/>
    </row>
    <row r="4" spans="1:13" ht="15">
      <c r="A4" s="92"/>
      <c r="B4" s="93" t="s">
        <v>30</v>
      </c>
      <c r="C4" s="91"/>
      <c r="D4" s="91"/>
      <c r="E4" s="98"/>
      <c r="F4" s="41"/>
      <c r="L4" s="42"/>
      <c r="M4" s="42"/>
    </row>
    <row r="5" spans="1:13" ht="15.75" thickBot="1">
      <c r="A5" s="94"/>
      <c r="B5" s="95"/>
      <c r="C5" s="95"/>
      <c r="D5" s="95"/>
      <c r="E5" s="95"/>
      <c r="F5" s="41"/>
      <c r="L5" s="42"/>
      <c r="M5" s="42"/>
    </row>
    <row r="6" spans="6:13" ht="15">
      <c r="F6" s="71"/>
      <c r="G6" s="72"/>
      <c r="L6" s="42"/>
      <c r="M6" s="42"/>
    </row>
    <row r="7" spans="1:13" ht="15">
      <c r="A7" s="1"/>
      <c r="C7" s="25"/>
      <c r="D7" s="25"/>
      <c r="E7" s="78"/>
      <c r="L7" s="42"/>
      <c r="M7" s="42"/>
    </row>
    <row r="8" spans="1:6" ht="15">
      <c r="A8" s="40" t="s">
        <v>0</v>
      </c>
      <c r="B8" s="40" t="s">
        <v>33</v>
      </c>
      <c r="C8" s="40" t="s">
        <v>36</v>
      </c>
      <c r="D8" s="49" t="s">
        <v>13</v>
      </c>
      <c r="E8" s="45" t="s">
        <v>12</v>
      </c>
      <c r="F8" s="106">
        <v>13.4017</v>
      </c>
    </row>
    <row r="9" spans="1:6" ht="15">
      <c r="A9" s="104" t="s">
        <v>43</v>
      </c>
      <c r="B9" s="107" t="s">
        <v>42</v>
      </c>
      <c r="C9" s="53" t="s">
        <v>56</v>
      </c>
      <c r="D9" s="108">
        <f>E9*F8</f>
        <v>17556.227</v>
      </c>
      <c r="E9" s="109">
        <v>1310</v>
      </c>
      <c r="F9" s="69"/>
    </row>
    <row r="10" spans="1:6" ht="15">
      <c r="A10" s="105" t="s">
        <v>44</v>
      </c>
      <c r="B10" s="107" t="s">
        <v>52</v>
      </c>
      <c r="C10" s="111" t="s">
        <v>57</v>
      </c>
      <c r="D10" s="54">
        <f>E10*F8</f>
        <v>0</v>
      </c>
      <c r="E10" s="47">
        <v>0</v>
      </c>
      <c r="F10" s="41"/>
    </row>
    <row r="11" spans="1:6" ht="15">
      <c r="A11" s="52"/>
      <c r="B11" s="53"/>
      <c r="C11" s="53"/>
      <c r="D11" s="74"/>
      <c r="E11" s="47"/>
      <c r="F11" s="41"/>
    </row>
    <row r="12" spans="1:6" ht="15">
      <c r="A12" s="52"/>
      <c r="B12" s="53"/>
      <c r="C12" s="53"/>
      <c r="D12" s="74"/>
      <c r="E12" s="47"/>
      <c r="F12" s="41"/>
    </row>
    <row r="13" spans="1:6" ht="15">
      <c r="A13" s="52"/>
      <c r="B13" s="53"/>
      <c r="D13" s="74"/>
      <c r="E13" s="47"/>
      <c r="F13" s="41"/>
    </row>
    <row r="14" spans="1:6" ht="15">
      <c r="A14" s="52"/>
      <c r="B14" s="53"/>
      <c r="D14" s="74"/>
      <c r="E14" s="64"/>
      <c r="F14" s="41"/>
    </row>
    <row r="15" spans="1:6" ht="15">
      <c r="A15" s="52"/>
      <c r="B15" s="53"/>
      <c r="C15" s="56"/>
      <c r="D15" s="74"/>
      <c r="E15" s="64"/>
      <c r="F15" s="41"/>
    </row>
    <row r="16" spans="1:6" ht="15">
      <c r="A16" s="52"/>
      <c r="B16" s="53"/>
      <c r="C16" s="53"/>
      <c r="D16" s="74"/>
      <c r="E16" s="64"/>
      <c r="F16" s="41"/>
    </row>
    <row r="17" spans="1:6" ht="15">
      <c r="A17" s="52"/>
      <c r="B17" s="53"/>
      <c r="C17" s="56"/>
      <c r="D17" s="74"/>
      <c r="E17" s="64"/>
      <c r="F17" s="41"/>
    </row>
    <row r="18" spans="1:6" ht="15">
      <c r="A18" s="52"/>
      <c r="B18" s="53"/>
      <c r="C18" s="56"/>
      <c r="D18" s="74"/>
      <c r="E18" s="64"/>
      <c r="F18" s="41"/>
    </row>
    <row r="19" spans="1:6" ht="15">
      <c r="A19" s="52"/>
      <c r="B19" s="53"/>
      <c r="C19" s="56"/>
      <c r="D19" s="74"/>
      <c r="E19" s="64"/>
      <c r="F19" s="41"/>
    </row>
    <row r="20" spans="1:6" ht="15">
      <c r="A20" s="52"/>
      <c r="B20" s="44"/>
      <c r="C20" s="57"/>
      <c r="D20" s="75"/>
      <c r="E20" s="64"/>
      <c r="F20" s="41"/>
    </row>
    <row r="21" spans="1:6" ht="15">
      <c r="A21" s="52"/>
      <c r="B21" s="44"/>
      <c r="C21" s="57"/>
      <c r="D21" s="75"/>
      <c r="E21" s="64"/>
      <c r="F21" s="41"/>
    </row>
    <row r="22" spans="1:6" ht="15">
      <c r="A22" s="52"/>
      <c r="B22" s="44"/>
      <c r="C22" s="57"/>
      <c r="D22" s="75"/>
      <c r="E22" s="64"/>
      <c r="F22" s="41"/>
    </row>
    <row r="23" spans="1:6" ht="15">
      <c r="A23" s="52"/>
      <c r="B23" s="44"/>
      <c r="C23" s="57"/>
      <c r="D23" s="75"/>
      <c r="E23" s="64"/>
      <c r="F23" s="41"/>
    </row>
    <row r="24" spans="1:6" ht="15">
      <c r="A24" s="52"/>
      <c r="B24" s="44"/>
      <c r="C24" s="57"/>
      <c r="D24" s="75"/>
      <c r="E24" s="64"/>
      <c r="F24" s="41"/>
    </row>
    <row r="25" spans="1:6" ht="15">
      <c r="A25" s="59"/>
      <c r="B25" s="60"/>
      <c r="C25" s="60"/>
      <c r="D25" s="76"/>
      <c r="E25" s="65"/>
      <c r="F25" s="41"/>
    </row>
    <row r="26" spans="1:6" ht="15">
      <c r="A26" s="43"/>
      <c r="B26" s="112"/>
      <c r="C26" s="79" t="s">
        <v>27</v>
      </c>
      <c r="D26" s="77">
        <f>SUM(D9:D25)</f>
        <v>17556.227</v>
      </c>
      <c r="E26" s="66">
        <f>SUM(E9:E25)</f>
        <v>1310</v>
      </c>
      <c r="F26" s="41"/>
    </row>
    <row r="27" spans="1:2" ht="15">
      <c r="A27" s="42"/>
      <c r="B27" s="42"/>
    </row>
  </sheetData>
  <sheetProtection/>
  <printOptions/>
  <pageMargins left="0.7" right="0.7" top="0.75" bottom="0.75" header="0.3" footer="0.3"/>
  <pageSetup orientation="portrait" paperSize="9"/>
  <ignoredErrors>
    <ignoredError sqref="D26:E26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22" sqref="J22"/>
    </sheetView>
  </sheetViews>
  <sheetFormatPr defaultColWidth="8.8515625" defaultRowHeight="15"/>
  <cols>
    <col min="1" max="1" width="17.140625" style="41" bestFit="1" customWidth="1"/>
    <col min="2" max="2" width="25.00390625" style="41" bestFit="1" customWidth="1"/>
    <col min="3" max="3" width="31.00390625" style="41" bestFit="1" customWidth="1"/>
    <col min="4" max="4" width="20.140625" style="41" customWidth="1"/>
    <col min="5" max="5" width="17.140625" style="41" bestFit="1" customWidth="1"/>
    <col min="6" max="6" width="12.421875" style="63" customWidth="1"/>
    <col min="7" max="7" width="8.28125" style="41" customWidth="1"/>
    <col min="8" max="8" width="7.7109375" style="41" customWidth="1"/>
    <col min="9" max="16384" width="8.8515625" style="41" customWidth="1"/>
  </cols>
  <sheetData>
    <row r="1" spans="1:6" ht="15">
      <c r="A1" s="92" t="s">
        <v>86</v>
      </c>
      <c r="B1" s="92" t="s">
        <v>69</v>
      </c>
      <c r="C1" s="91"/>
      <c r="D1" s="91"/>
      <c r="E1" s="91"/>
      <c r="F1" s="41"/>
    </row>
    <row r="2" spans="1:6" ht="15">
      <c r="A2" s="92"/>
      <c r="B2" s="92"/>
      <c r="C2" s="91"/>
      <c r="D2" s="91"/>
      <c r="E2" s="91"/>
      <c r="F2" s="41"/>
    </row>
    <row r="3" spans="1:13" ht="15">
      <c r="A3" s="92" t="s">
        <v>31</v>
      </c>
      <c r="B3" s="93" t="s">
        <v>29</v>
      </c>
      <c r="C3" s="90" t="s">
        <v>32</v>
      </c>
      <c r="D3" s="91"/>
      <c r="E3" s="98"/>
      <c r="F3" s="41"/>
      <c r="L3" s="42"/>
      <c r="M3" s="42"/>
    </row>
    <row r="4" spans="1:13" ht="15">
      <c r="A4" s="92"/>
      <c r="B4" s="93" t="s">
        <v>30</v>
      </c>
      <c r="C4" s="91"/>
      <c r="D4" s="91"/>
      <c r="E4" s="98"/>
      <c r="F4" s="41"/>
      <c r="L4" s="42"/>
      <c r="M4" s="42"/>
    </row>
    <row r="5" spans="1:13" ht="15.75" thickBot="1">
      <c r="A5" s="94"/>
      <c r="B5" s="95"/>
      <c r="C5" s="95"/>
      <c r="D5" s="95"/>
      <c r="E5" s="95"/>
      <c r="F5" s="41"/>
      <c r="L5" s="42"/>
      <c r="M5" s="42"/>
    </row>
    <row r="6" spans="6:13" ht="15">
      <c r="F6" s="71"/>
      <c r="G6" s="72"/>
      <c r="L6" s="42"/>
      <c r="M6" s="42"/>
    </row>
    <row r="7" spans="1:13" ht="15">
      <c r="A7" s="1" t="s">
        <v>64</v>
      </c>
      <c r="C7" s="25"/>
      <c r="D7" s="25"/>
      <c r="E7" s="78"/>
      <c r="L7" s="42"/>
      <c r="M7" s="42"/>
    </row>
    <row r="8" spans="1:6" ht="15">
      <c r="A8" s="40" t="s">
        <v>0</v>
      </c>
      <c r="B8" s="40" t="s">
        <v>33</v>
      </c>
      <c r="C8" s="40" t="s">
        <v>36</v>
      </c>
      <c r="D8" s="49" t="s">
        <v>13</v>
      </c>
      <c r="E8" s="45" t="s">
        <v>12</v>
      </c>
      <c r="F8" s="106">
        <v>13.4017</v>
      </c>
    </row>
    <row r="9" spans="1:6" ht="15">
      <c r="A9" s="104" t="s">
        <v>43</v>
      </c>
      <c r="B9" s="107" t="s">
        <v>42</v>
      </c>
      <c r="C9" s="53" t="s">
        <v>40</v>
      </c>
      <c r="D9" s="108">
        <f>E9*F8</f>
        <v>35112.454</v>
      </c>
      <c r="E9" s="109">
        <v>2620</v>
      </c>
      <c r="F9" s="69"/>
    </row>
    <row r="10" spans="1:6" ht="15">
      <c r="A10" s="105" t="s">
        <v>44</v>
      </c>
      <c r="B10" s="107" t="s">
        <v>52</v>
      </c>
      <c r="C10" s="111" t="s">
        <v>98</v>
      </c>
      <c r="D10" s="54">
        <f>E10*F8</f>
        <v>35112.454</v>
      </c>
      <c r="E10" s="47">
        <v>2620</v>
      </c>
      <c r="F10" s="41"/>
    </row>
    <row r="11" spans="1:6" ht="15">
      <c r="A11" s="43"/>
      <c r="B11" s="112"/>
      <c r="C11" s="79" t="s">
        <v>27</v>
      </c>
      <c r="D11" s="77">
        <f>SUM(D9:D10)</f>
        <v>70224.908</v>
      </c>
      <c r="E11" s="66">
        <f>SUM(E9:E10)</f>
        <v>5240</v>
      </c>
      <c r="F11" s="41"/>
    </row>
    <row r="12" spans="1:2" ht="15">
      <c r="A12" s="42"/>
      <c r="B12" s="42"/>
    </row>
    <row r="13" ht="15">
      <c r="A13" s="1" t="s">
        <v>65</v>
      </c>
    </row>
    <row r="14" spans="1:6" ht="15">
      <c r="A14" s="40" t="s">
        <v>0</v>
      </c>
      <c r="B14" s="40" t="s">
        <v>33</v>
      </c>
      <c r="C14" s="40" t="s">
        <v>36</v>
      </c>
      <c r="D14" s="49" t="s">
        <v>13</v>
      </c>
      <c r="E14" s="45" t="s">
        <v>12</v>
      </c>
      <c r="F14" s="106">
        <v>13.4017</v>
      </c>
    </row>
    <row r="15" spans="1:6" ht="15">
      <c r="A15" s="104" t="s">
        <v>43</v>
      </c>
      <c r="B15" s="107" t="s">
        <v>42</v>
      </c>
      <c r="C15" s="53" t="s">
        <v>40</v>
      </c>
      <c r="D15" s="108">
        <f>E15*F14</f>
        <v>35112.454</v>
      </c>
      <c r="E15" s="109">
        <v>2620</v>
      </c>
      <c r="F15" s="69"/>
    </row>
    <row r="16" spans="1:6" ht="15">
      <c r="A16" s="105" t="s">
        <v>44</v>
      </c>
      <c r="B16" s="107" t="s">
        <v>52</v>
      </c>
      <c r="C16" s="111" t="s">
        <v>40</v>
      </c>
      <c r="D16" s="54">
        <f>E16*F14</f>
        <v>35112.454</v>
      </c>
      <c r="E16" s="47">
        <v>2620</v>
      </c>
      <c r="F16" s="41"/>
    </row>
    <row r="17" spans="1:6" ht="15">
      <c r="A17" s="43"/>
      <c r="B17" s="112"/>
      <c r="C17" s="79" t="s">
        <v>27</v>
      </c>
      <c r="D17" s="77">
        <f>SUM(D15:D16)</f>
        <v>70224.908</v>
      </c>
      <c r="E17" s="66">
        <f>SUM(E15:E16)</f>
        <v>5240</v>
      </c>
      <c r="F17" s="41"/>
    </row>
    <row r="20" ht="15">
      <c r="A20" s="1" t="s">
        <v>66</v>
      </c>
    </row>
    <row r="21" spans="1:6" ht="15">
      <c r="A21" s="40" t="s">
        <v>0</v>
      </c>
      <c r="B21" s="40" t="s">
        <v>33</v>
      </c>
      <c r="C21" s="40" t="s">
        <v>36</v>
      </c>
      <c r="D21" s="49" t="s">
        <v>13</v>
      </c>
      <c r="E21" s="45" t="s">
        <v>12</v>
      </c>
      <c r="F21" s="106">
        <v>13.4017</v>
      </c>
    </row>
    <row r="22" spans="1:6" ht="15">
      <c r="A22" s="104" t="s">
        <v>43</v>
      </c>
      <c r="B22" s="107" t="s">
        <v>42</v>
      </c>
      <c r="C22" s="53" t="s">
        <v>40</v>
      </c>
      <c r="D22" s="108">
        <f>E22*F21</f>
        <v>35112.454</v>
      </c>
      <c r="E22" s="109">
        <v>2620</v>
      </c>
      <c r="F22" s="69"/>
    </row>
    <row r="23" spans="1:6" ht="15">
      <c r="A23" s="105" t="s">
        <v>44</v>
      </c>
      <c r="B23" s="107" t="s">
        <v>52</v>
      </c>
      <c r="C23" s="111" t="s">
        <v>40</v>
      </c>
      <c r="D23" s="54">
        <f>E23*F21</f>
        <v>35112.454</v>
      </c>
      <c r="E23" s="47">
        <v>2620</v>
      </c>
      <c r="F23" s="41"/>
    </row>
    <row r="24" spans="1:6" ht="15">
      <c r="A24" s="43"/>
      <c r="B24" s="112"/>
      <c r="C24" s="79" t="s">
        <v>27</v>
      </c>
      <c r="D24" s="77">
        <f>SUM(D22:D23)</f>
        <v>70224.908</v>
      </c>
      <c r="E24" s="66">
        <f>SUM(E22:E23)</f>
        <v>5240</v>
      </c>
      <c r="F24" s="41"/>
    </row>
    <row r="28" spans="3:5" ht="15">
      <c r="C28" s="79" t="s">
        <v>67</v>
      </c>
      <c r="D28" s="77">
        <f>D11+D17+D24</f>
        <v>210674.724</v>
      </c>
      <c r="E28" s="66">
        <f>E11+E17+E24</f>
        <v>15720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PHJB</dc:creator>
  <cp:keywords/>
  <dc:description/>
  <cp:lastModifiedBy>Rangoato</cp:lastModifiedBy>
  <cp:lastPrinted>2013-10-16T07:49:34Z</cp:lastPrinted>
  <dcterms:created xsi:type="dcterms:W3CDTF">2011-02-03T12:45:10Z</dcterms:created>
  <dcterms:modified xsi:type="dcterms:W3CDTF">2017-02-24T10:02:48Z</dcterms:modified>
  <cp:category/>
  <cp:version/>
  <cp:contentType/>
  <cp:contentStatus/>
</cp:coreProperties>
</file>